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Desktop\Важное\Найденные\"/>
    </mc:Choice>
  </mc:AlternateContent>
  <bookViews>
    <workbookView xWindow="-120" yWindow="0" windowWidth="20730" windowHeight="11640"/>
  </bookViews>
  <sheets>
    <sheet name="МКД" sheetId="1" r:id="rId1"/>
    <sheet name="ТР 2021г" sheetId="2" r:id="rId2"/>
  </sheets>
  <externalReferences>
    <externalReference r:id="rId3"/>
  </externalReferences>
  <definedNames>
    <definedName name="_xlnm._FilterDatabase" localSheetId="0" hidden="1">МКД!$A$19:$G$45</definedName>
    <definedName name="_xlnm.Print_Area" localSheetId="0">МКД!$A$1:$G$45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2" l="1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8" i="2"/>
  <c r="G7" i="2"/>
  <c r="G6" i="2"/>
  <c r="G5" i="2"/>
  <c r="G4" i="2"/>
  <c r="G3" i="2"/>
  <c r="J2" i="2"/>
  <c r="D42" i="1" l="1"/>
  <c r="C42" i="1"/>
  <c r="D33" i="1"/>
  <c r="C33" i="1"/>
  <c r="D30" i="1"/>
  <c r="C30" i="1"/>
  <c r="D26" i="1"/>
  <c r="C26" i="1"/>
  <c r="D20" i="1"/>
  <c r="C20" i="1"/>
  <c r="D14" i="1"/>
  <c r="C14" i="1"/>
  <c r="D13" i="1"/>
  <c r="C13" i="1"/>
  <c r="D12" i="1"/>
  <c r="C12" i="1"/>
  <c r="D11" i="1"/>
  <c r="C11" i="1"/>
  <c r="E11" i="1" l="1"/>
  <c r="F42" i="1" l="1"/>
  <c r="F33" i="1"/>
  <c r="F26" i="1"/>
  <c r="F14" i="1"/>
  <c r="F13" i="1"/>
  <c r="F12" i="1"/>
  <c r="F11" i="1"/>
  <c r="F30" i="1" l="1"/>
  <c r="F20" i="1" l="1"/>
  <c r="F15" i="1" l="1"/>
  <c r="D44" i="1"/>
  <c r="E20" i="1" l="1"/>
  <c r="C44" i="1" l="1"/>
  <c r="B44" i="1"/>
  <c r="C15" i="1" l="1"/>
  <c r="C5" i="1" s="1"/>
  <c r="D15" i="1"/>
  <c r="D5" i="1" s="1"/>
  <c r="E30" i="1"/>
  <c r="E26" i="1" l="1"/>
  <c r="E33" i="1"/>
  <c r="E42" i="1"/>
  <c r="E12" i="1"/>
  <c r="E13" i="1"/>
  <c r="E14" i="1"/>
  <c r="E44" i="1" l="1"/>
  <c r="E15" i="1"/>
  <c r="E5" i="1" l="1"/>
  <c r="H43" i="1"/>
  <c r="H30" i="1"/>
  <c r="B15" i="1"/>
  <c r="B5" i="1" s="1"/>
  <c r="H26" i="1" l="1"/>
  <c r="H20" i="1"/>
  <c r="H33" i="1"/>
  <c r="F44" i="1"/>
  <c r="H45" i="1" s="1"/>
  <c r="F5" i="1" l="1"/>
</calcChain>
</file>

<file path=xl/sharedStrings.xml><?xml version="1.0" encoding="utf-8"?>
<sst xmlns="http://schemas.openxmlformats.org/spreadsheetml/2006/main" count="228" uniqueCount="164">
  <si>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</si>
  <si>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</si>
  <si>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</si>
  <si>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</si>
  <si>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</si>
  <si>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</si>
  <si>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</si>
  <si>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</si>
  <si>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</si>
  <si>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</si>
  <si>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</si>
  <si>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</si>
  <si>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</si>
  <si>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</si>
  <si>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</si>
  <si>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</si>
  <si>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</si>
  <si>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</si>
  <si>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</si>
  <si>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</si>
  <si>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</si>
  <si>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</si>
  <si>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</si>
  <si>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</si>
  <si>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</si>
  <si>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№</t>
  </si>
  <si>
    <t>Задолженность собственников на 01.01.2021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</si>
  <si>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</si>
  <si>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</si>
  <si>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</si>
  <si>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</si>
  <si>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</si>
  <si>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</si>
  <si>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</si>
  <si>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</si>
  <si>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Обслуживание ИТП,УУТЭ</t>
  </si>
  <si>
    <t>Обслуживание ОДС</t>
  </si>
  <si>
    <t>ТО лифтового оборудования</t>
  </si>
  <si>
    <t>Бух.обслуживание,расчет ЖКУ</t>
  </si>
  <si>
    <t>Отчет УК "Энергия" по исполнению договора управления МКД  Столичная,11,к.3  за период 01.01.2021 - 31.12.2021г.</t>
  </si>
  <si>
    <t>Задолженность собственников на 01.01.2022</t>
  </si>
  <si>
    <t>Столичная д.11 корпус 1, 2, 3  2021</t>
  </si>
  <si>
    <t>Виды работ</t>
  </si>
  <si>
    <t>Единица измерения</t>
  </si>
  <si>
    <t>Затраченые материалы</t>
  </si>
  <si>
    <t>Стоимость в руб. за единицу</t>
  </si>
  <si>
    <t xml:space="preserve">Установка, замена дверного доводчика </t>
  </si>
  <si>
    <t>шт</t>
  </si>
  <si>
    <t xml:space="preserve">Дверной доводчик </t>
  </si>
  <si>
    <t xml:space="preserve">Замена дверного армированного стекла </t>
  </si>
  <si>
    <t xml:space="preserve">Армированное дверное стекло </t>
  </si>
  <si>
    <t>Установка, замена дверной ручки</t>
  </si>
  <si>
    <t xml:space="preserve">Ручка дверная нажимная  </t>
  </si>
  <si>
    <t xml:space="preserve">Замена плитки </t>
  </si>
  <si>
    <t>м. кв</t>
  </si>
  <si>
    <t>Плитка напольная, клей плиточный</t>
  </si>
  <si>
    <t>Штукатурка и окраска стен черных лестниц 1,2,3 корпусах</t>
  </si>
  <si>
    <t>Штукатурка "Rotband", краска</t>
  </si>
  <si>
    <t>Установка и замена подоконной доски на черных лестницах в 1,2,3 корпусах</t>
  </si>
  <si>
    <t>м.п</t>
  </si>
  <si>
    <t>Подоконная доска , заглушки торцевые , пена монтажная</t>
  </si>
  <si>
    <t>Замена поручня в грузовом и пассажирском лифте (корпус № 3 )</t>
  </si>
  <si>
    <t>Поручень металлический с креплениями</t>
  </si>
  <si>
    <t xml:space="preserve">Восстановление ограждения газонов </t>
  </si>
  <si>
    <t xml:space="preserve">Электроды, отрезной диск , акриловая краска </t>
  </si>
  <si>
    <t>Установка дверного ограничителя</t>
  </si>
  <si>
    <t xml:space="preserve">Дверной ограничитель </t>
  </si>
  <si>
    <t>Окраска входной двери 3 корпус</t>
  </si>
  <si>
    <t>Краска серая .</t>
  </si>
  <si>
    <t>Восстановление козырька подвала 1 корпус</t>
  </si>
  <si>
    <t>м.кв</t>
  </si>
  <si>
    <t xml:space="preserve">Поликарбонат </t>
  </si>
  <si>
    <t xml:space="preserve">Окраска тумбы и стенки под почтовыми ящиками 2 корпус </t>
  </si>
  <si>
    <t>Краска фасадная(</t>
  </si>
  <si>
    <t>Установка пожарных рукавов</t>
  </si>
  <si>
    <t>Пожарный рукав</t>
  </si>
  <si>
    <t>Перенос светильников на потолок черной лестницы 1,2 корпус</t>
  </si>
  <si>
    <t xml:space="preserve">Кабель ВВгНГ 3х2,5, клемма на 3 провода Wago </t>
  </si>
  <si>
    <t>Замена светильника марки "ЭРА"</t>
  </si>
  <si>
    <t xml:space="preserve">Светильник светодиодный "Эра" </t>
  </si>
  <si>
    <t>Замена светильника марки "IEK"</t>
  </si>
  <si>
    <t xml:space="preserve">Светодиодная панель "IEK" </t>
  </si>
  <si>
    <t>Замена аварийного светильника марки "Эра"</t>
  </si>
  <si>
    <t xml:space="preserve">Аварийный светильник "Эра" </t>
  </si>
  <si>
    <t>Замена циркуляционного насоса в ИТП в системе ГВС, нижняя зона</t>
  </si>
  <si>
    <t>насос циркуляционный отопления СР Unipump</t>
  </si>
  <si>
    <t>Озеленение территории (1,2,3 корпуса)</t>
  </si>
  <si>
    <t>Спирея японская (19 шт), пузыреплодник калинолистный (3 шт).</t>
  </si>
  <si>
    <t>Окраска фасада тех.этажа 3 корпуса</t>
  </si>
  <si>
    <t>кв.м</t>
  </si>
  <si>
    <t xml:space="preserve">Краска водно-дисперсионная </t>
  </si>
  <si>
    <t xml:space="preserve">Восстановление петель и замков на лифтовых шкафах </t>
  </si>
  <si>
    <t>Петли</t>
  </si>
  <si>
    <t>Замена полотенцесушителя</t>
  </si>
  <si>
    <t>Полотенцесушитель</t>
  </si>
  <si>
    <t xml:space="preserve">Объем </t>
  </si>
  <si>
    <t>Общая стоимость в руб.</t>
  </si>
  <si>
    <t>Итого:</t>
  </si>
  <si>
    <t>Восстановление нумерации этажности на черной лестнице в корпусах № 1,2,3</t>
  </si>
  <si>
    <t>Трафарет,краска,кисть</t>
  </si>
  <si>
    <t>Замена информационных стендов</t>
  </si>
  <si>
    <t>Стенд</t>
  </si>
  <si>
    <t>Восстановление опломбировки пожарных шкафов корпус № 1,2,3</t>
  </si>
  <si>
    <t>Пломбы</t>
  </si>
  <si>
    <t>Установка и перекатка пожарных рукавов</t>
  </si>
  <si>
    <t>Машина для перекатки</t>
  </si>
  <si>
    <t>Замена светодиодной панели "Wolta"</t>
  </si>
  <si>
    <t>Панель</t>
  </si>
  <si>
    <t>Окраска входной двери 1 корпус</t>
  </si>
  <si>
    <t xml:space="preserve">Краска серая  </t>
  </si>
  <si>
    <t>Замена УДП 513-3М (Устройство дистанцционного управления) 3 корпус</t>
  </si>
  <si>
    <t>УДП 513-3М</t>
  </si>
  <si>
    <t>Ремонт качелей "Гнездо" на детской площадке 1 корпус</t>
  </si>
  <si>
    <t xml:space="preserve">Замена канатов на качелях </t>
  </si>
  <si>
    <t>Покрытие приямков входов в подвал 1,2,3 корпуса</t>
  </si>
  <si>
    <t xml:space="preserve">Профнастил </t>
  </si>
  <si>
    <t>Замена автоматического выключателя в МОП</t>
  </si>
  <si>
    <t xml:space="preserve">Автоматический выключатель С50 </t>
  </si>
  <si>
    <t>Восстановление напольного резинового покрытия на детской площадки 1 корпус</t>
  </si>
  <si>
    <t>Вызов ремонтной бригады</t>
  </si>
  <si>
    <t>Восстановление лючков для полива (1,2,3 корпус)</t>
  </si>
  <si>
    <t>Ремонт, реставрация.</t>
  </si>
  <si>
    <t>Замена замков на тех. этаж 1 корпус</t>
  </si>
  <si>
    <t>Замок навесной (2шт)</t>
  </si>
  <si>
    <t>Установка дренажных насосов в ИТП (1,2 корпус)</t>
  </si>
  <si>
    <t>"Джилекс" 200/12Н 220л/мин</t>
  </si>
  <si>
    <t>Окрашивание стен черных лестниц (закрашивание граффити и следов шпаклёвки) 1,2,3 корпуса</t>
  </si>
  <si>
    <t>Краска фасадная бежевая (4л)</t>
  </si>
  <si>
    <t>Восстановление пожарного  светового табло "Выход" на этажах.</t>
  </si>
  <si>
    <t>Световое табло "Выход" КОП-25 (9шт)</t>
  </si>
  <si>
    <t xml:space="preserve">Установка замка на антивандальную решетку тех. этаж (3 корпус)  </t>
  </si>
  <si>
    <t>Замок навесной (1 шт)</t>
  </si>
  <si>
    <t>Установка зеркал в лифтах (грузовой и пассажирский)1. 3 корпус</t>
  </si>
  <si>
    <t>Зеркало 99х99 (3шт), крепления для зеркала (6шт)</t>
  </si>
  <si>
    <t>Окрашивание заборчиков  3 корпус</t>
  </si>
  <si>
    <t>Краска черная (6 л)</t>
  </si>
  <si>
    <t>Замена личинок замков в подвалах в тех помещениях, 1, 2, 3 корпуса</t>
  </si>
  <si>
    <t>Личинка для замка (6 шт)</t>
  </si>
  <si>
    <t>Восстановления лифтового портала, 3 корпус 5 этаж</t>
  </si>
  <si>
    <t>Дюбель гвозди (1 упаковка)</t>
  </si>
  <si>
    <t>Восстановление приямка подвала, 1 корпус</t>
  </si>
  <si>
    <t>Цемент М-500 (3 кг)</t>
  </si>
  <si>
    <t>Восстановление лестницы, 2 корпус между 4 и 5 этажами</t>
  </si>
  <si>
    <t>Цемент М-500 (1 кг)</t>
  </si>
  <si>
    <t xml:space="preserve">Шпаклевка стен 3 корпус </t>
  </si>
  <si>
    <t>Шпаклёвка "Rotband" (1 кг), краска фасадная (1 л)</t>
  </si>
  <si>
    <t>Установка новой входной двери, 1 этаж чёрная лестница, 2 корпус</t>
  </si>
  <si>
    <t>Дверь металлическая (1 шт)</t>
  </si>
  <si>
    <t>Восстановление работоспособности домофона, 1 корпус</t>
  </si>
  <si>
    <t>Z5-R контроллер</t>
  </si>
  <si>
    <t>Услуги по по замене вышедших из строя негерметичных
уплотнений теплообменных аппаратов системы
ГВС  жилых домов Столичная 11.к3, находящихся в
ведении Заказчика</t>
  </si>
  <si>
    <t>Резиновое уплотнение ET-012 - 59 штук
Уплотнение кольцевое ET-012 – 2 штуки.</t>
  </si>
  <si>
    <t>Окраска дверных створок и дверей</t>
  </si>
  <si>
    <t>Краска серая по металлу 2л</t>
  </si>
  <si>
    <t>Замена лампочек в ИТП 1,2,3 корпуса</t>
  </si>
  <si>
    <t>Лампочка Е-27 5шт</t>
  </si>
  <si>
    <t>Замена реле давления в насосной станции 3 корпус</t>
  </si>
  <si>
    <t>Реле давления РД 2Р 1 шт</t>
  </si>
  <si>
    <t>Шпаклевка стен 1 корпус лифт холл</t>
  </si>
  <si>
    <t>Шпаклевка "Rotband" 1кг</t>
  </si>
  <si>
    <t>Замена дверной уплотнительной резинки 2 корпус</t>
  </si>
  <si>
    <t>Резинка уплотнительная 5 м</t>
  </si>
  <si>
    <t>Превышение ОДПУ по воде и водоотведению</t>
  </si>
  <si>
    <t>Превышение ОДПУ по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</si>
</sst>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0" fontId="3" fillId="0" borderId="0" xfId="2" applyFont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4" fontId="7" fillId="0" borderId="9" xfId="3" applyNumberFormat="1" applyFont="1" applyBorder="1"/>
    <xf numFmtId="4" fontId="7" fillId="0" borderId="10" xfId="3" applyNumberFormat="1" applyFont="1" applyBorder="1"/>
    <xf numFmtId="0" fontId="3" fillId="0" borderId="11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2" xfId="2" applyFont="1" applyBorder="1" applyAlignment="1">
      <alignment wrapText="1"/>
    </xf>
    <xf numFmtId="43" fontId="8" fillId="0" borderId="0" xfId="3" applyNumberFormat="1" applyFont="1"/>
    <xf numFmtId="165" fontId="8" fillId="0" borderId="13" xfId="3" applyNumberFormat="1" applyFont="1" applyBorder="1"/>
    <xf numFmtId="165" fontId="9" fillId="0" borderId="0" xfId="3" applyNumberFormat="1" applyFont="1" applyBorder="1"/>
    <xf numFmtId="0" fontId="9" fillId="0" borderId="12" xfId="2" applyFont="1" applyBorder="1" applyAlignment="1">
      <alignment wrapText="1"/>
    </xf>
    <xf numFmtId="0" fontId="9" fillId="0" borderId="0" xfId="2" applyFont="1"/>
    <xf numFmtId="0" fontId="4" fillId="0" borderId="14" xfId="2" applyFont="1" applyBorder="1" applyAlignment="1">
      <alignment horizontal="center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0" borderId="14" xfId="2" applyFont="1" applyBorder="1" applyAlignment="1">
      <alignment wrapText="1"/>
    </xf>
    <xf numFmtId="43" fontId="3" fillId="0" borderId="6" xfId="2" applyNumberFormat="1" applyFont="1" applyBorder="1" applyAlignment="1">
      <alignment vertical="center"/>
    </xf>
    <xf numFmtId="43" fontId="3" fillId="0" borderId="4" xfId="3" applyNumberFormat="1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43" fontId="3" fillId="0" borderId="6" xfId="2" applyNumberFormat="1" applyFont="1" applyFill="1" applyBorder="1" applyAlignment="1">
      <alignment vertical="center" wrapText="1"/>
    </xf>
    <xf numFmtId="164" fontId="3" fillId="0" borderId="7" xfId="2" applyNumberFormat="1" applyFont="1" applyBorder="1" applyAlignment="1">
      <alignment horizontal="left" vertical="center" wrapText="1"/>
    </xf>
    <xf numFmtId="0" fontId="3" fillId="0" borderId="5" xfId="2" applyFont="1" applyBorder="1" applyAlignment="1">
      <alignment wrapText="1"/>
    </xf>
    <xf numFmtId="0" fontId="4" fillId="0" borderId="15" xfId="2" applyFont="1" applyBorder="1" applyAlignment="1">
      <alignment wrapText="1"/>
    </xf>
    <xf numFmtId="43" fontId="3" fillId="0" borderId="16" xfId="2" applyNumberFormat="1" applyFont="1" applyBorder="1" applyAlignment="1">
      <alignment vertical="center"/>
    </xf>
    <xf numFmtId="43" fontId="3" fillId="0" borderId="17" xfId="3" applyNumberFormat="1" applyFont="1" applyBorder="1" applyAlignment="1">
      <alignment vertical="center"/>
    </xf>
    <xf numFmtId="0" fontId="7" fillId="0" borderId="8" xfId="2" applyFont="1" applyBorder="1" applyAlignment="1">
      <alignment horizontal="right"/>
    </xf>
    <xf numFmtId="4" fontId="7" fillId="0" borderId="18" xfId="3" applyNumberFormat="1" applyFont="1" applyBorder="1"/>
    <xf numFmtId="4" fontId="7" fillId="0" borderId="19" xfId="3" applyNumberFormat="1" applyFont="1" applyBorder="1"/>
    <xf numFmtId="4" fontId="7" fillId="0" borderId="10" xfId="3" applyNumberFormat="1" applyFont="1" applyFill="1" applyBorder="1" applyAlignment="1">
      <alignment horizontal="right"/>
    </xf>
    <xf numFmtId="0" fontId="10" fillId="0" borderId="11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2" xfId="2" applyFont="1" applyBorder="1" applyAlignment="1">
      <alignment wrapText="1"/>
    </xf>
    <xf numFmtId="165" fontId="4" fillId="0" borderId="8" xfId="3" applyNumberFormat="1" applyFont="1" applyBorder="1"/>
    <xf numFmtId="165" fontId="3" fillId="0" borderId="20" xfId="3" applyNumberFormat="1" applyFont="1" applyBorder="1"/>
    <xf numFmtId="165" fontId="3" fillId="0" borderId="21" xfId="3" applyNumberFormat="1" applyFont="1" applyBorder="1"/>
    <xf numFmtId="165" fontId="4" fillId="0" borderId="20" xfId="2" applyNumberFormat="1" applyFont="1" applyFill="1" applyBorder="1" applyAlignment="1">
      <alignment horizontal="left"/>
    </xf>
    <xf numFmtId="0" fontId="3" fillId="0" borderId="21" xfId="2" applyFont="1" applyBorder="1" applyAlignment="1">
      <alignment wrapText="1"/>
    </xf>
    <xf numFmtId="0" fontId="4" fillId="0" borderId="8" xfId="2" applyFont="1" applyBorder="1" applyAlignment="1">
      <alignment horizontal="center" vertical="center" wrapText="1"/>
    </xf>
    <xf numFmtId="165" fontId="4" fillId="0" borderId="22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165" fontId="4" fillId="0" borderId="23" xfId="2" applyNumberFormat="1" applyFont="1" applyBorder="1"/>
    <xf numFmtId="165" fontId="4" fillId="0" borderId="24" xfId="3" applyNumberFormat="1" applyFont="1" applyBorder="1"/>
    <xf numFmtId="165" fontId="4" fillId="0" borderId="25" xfId="3" applyNumberFormat="1" applyFont="1" applyBorder="1"/>
    <xf numFmtId="165" fontId="4" fillId="0" borderId="26" xfId="2" applyNumberFormat="1" applyFont="1" applyFill="1" applyBorder="1" applyAlignment="1">
      <alignment horizontal="right" wrapText="1"/>
    </xf>
    <xf numFmtId="0" fontId="15" fillId="0" borderId="12" xfId="2" applyFont="1" applyBorder="1" applyAlignment="1">
      <alignment wrapText="1"/>
    </xf>
    <xf numFmtId="165" fontId="3" fillId="0" borderId="13" xfId="2" applyNumberFormat="1" applyFont="1" applyBorder="1"/>
    <xf numFmtId="165" fontId="3" fillId="0" borderId="0" xfId="3" applyNumberFormat="1" applyFont="1" applyBorder="1"/>
    <xf numFmtId="165" fontId="3" fillId="0" borderId="12" xfId="3" applyNumberFormat="1" applyFont="1" applyBorder="1"/>
    <xf numFmtId="4" fontId="3" fillId="0" borderId="27" xfId="2" applyNumberFormat="1" applyFont="1" applyFill="1" applyBorder="1" applyAlignment="1">
      <alignment horizontal="right"/>
    </xf>
    <xf numFmtId="0" fontId="3" fillId="0" borderId="5" xfId="2" applyFont="1" applyBorder="1" applyAlignment="1">
      <alignment horizontal="left" wrapText="1"/>
    </xf>
    <xf numFmtId="0" fontId="3" fillId="0" borderId="28" xfId="2" applyFont="1" applyBorder="1"/>
    <xf numFmtId="165" fontId="3" fillId="0" borderId="28" xfId="2" applyNumberFormat="1" applyFont="1" applyBorder="1"/>
    <xf numFmtId="165" fontId="3" fillId="0" borderId="29" xfId="3" applyNumberFormat="1" applyFont="1" applyBorder="1"/>
    <xf numFmtId="165" fontId="3" fillId="0" borderId="11" xfId="3" applyNumberFormat="1" applyFont="1" applyBorder="1"/>
    <xf numFmtId="4" fontId="3" fillId="0" borderId="27" xfId="2" applyNumberFormat="1" applyFont="1" applyFill="1" applyBorder="1" applyAlignment="1">
      <alignment horizontal="right" wrapText="1"/>
    </xf>
    <xf numFmtId="165" fontId="4" fillId="0" borderId="33" xfId="2" applyNumberFormat="1" applyFont="1" applyBorder="1"/>
    <xf numFmtId="165" fontId="4" fillId="0" borderId="34" xfId="3" applyNumberFormat="1" applyFont="1" applyBorder="1"/>
    <xf numFmtId="165" fontId="4" fillId="0" borderId="35" xfId="3" applyNumberFormat="1" applyFont="1" applyBorder="1"/>
    <xf numFmtId="165" fontId="4" fillId="0" borderId="36" xfId="2" applyNumberFormat="1" applyFont="1" applyFill="1" applyBorder="1" applyAlignment="1">
      <alignment horizontal="right" wrapText="1"/>
    </xf>
    <xf numFmtId="0" fontId="4" fillId="0" borderId="28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30" xfId="2" applyFont="1" applyBorder="1" applyAlignment="1">
      <alignment horizontal="left" wrapText="1"/>
    </xf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5" xfId="2" applyFont="1" applyBorder="1" applyAlignment="1">
      <alignment horizontal="center" vertical="center"/>
    </xf>
    <xf numFmtId="4" fontId="3" fillId="0" borderId="32" xfId="2" applyNumberFormat="1" applyFont="1" applyFill="1" applyBorder="1" applyAlignment="1">
      <alignment horizontal="right"/>
    </xf>
    <xf numFmtId="0" fontId="3" fillId="0" borderId="7" xfId="2" applyFont="1" applyBorder="1" applyAlignment="1">
      <alignment horizontal="left" wrapText="1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42" xfId="3" applyNumberFormat="1" applyFont="1" applyBorder="1" applyAlignment="1">
      <alignment horizontal="center" vertical="center" wrapText="1"/>
    </xf>
    <xf numFmtId="165" fontId="4" fillId="0" borderId="17" xfId="3" applyNumberFormat="1" applyFont="1" applyBorder="1" applyAlignment="1">
      <alignment horizontal="center" vertical="center" wrapText="1"/>
    </xf>
    <xf numFmtId="165" fontId="6" fillId="0" borderId="17" xfId="3" applyNumberFormat="1" applyFont="1" applyBorder="1" applyAlignment="1">
      <alignment horizontal="center" vertical="center" wrapText="1"/>
    </xf>
    <xf numFmtId="165" fontId="5" fillId="0" borderId="7" xfId="3" applyNumberFormat="1" applyFont="1" applyBorder="1" applyAlignment="1">
      <alignment horizontal="center" vertical="center" wrapText="1"/>
    </xf>
    <xf numFmtId="165" fontId="4" fillId="0" borderId="16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3" fillId="0" borderId="36" xfId="2" applyNumberFormat="1" applyFont="1" applyFill="1" applyBorder="1" applyAlignment="1">
      <alignment horizontal="right" wrapText="1"/>
    </xf>
    <xf numFmtId="165" fontId="4" fillId="0" borderId="43" xfId="2" applyNumberFormat="1" applyFont="1" applyBorder="1"/>
    <xf numFmtId="165" fontId="4" fillId="0" borderId="39" xfId="3" applyNumberFormat="1" applyFont="1" applyBorder="1"/>
    <xf numFmtId="165" fontId="4" fillId="0" borderId="40" xfId="3" applyNumberFormat="1" applyFont="1" applyBorder="1"/>
    <xf numFmtId="165" fontId="4" fillId="0" borderId="41" xfId="2" applyNumberFormat="1" applyFont="1" applyFill="1" applyBorder="1" applyAlignment="1">
      <alignment horizontal="right" wrapText="1"/>
    </xf>
    <xf numFmtId="0" fontId="3" fillId="0" borderId="44" xfId="2" applyFont="1" applyBorder="1" applyAlignment="1">
      <alignment wrapText="1"/>
    </xf>
    <xf numFmtId="0" fontId="12" fillId="0" borderId="13" xfId="0" applyFont="1" applyBorder="1" applyAlignment="1">
      <alignment horizontal="left" vertical="top" wrapText="1"/>
    </xf>
    <xf numFmtId="0" fontId="4" fillId="0" borderId="38" xfId="2" applyFont="1" applyBorder="1" applyAlignment="1">
      <alignment wrapText="1"/>
    </xf>
    <xf numFmtId="165" fontId="4" fillId="0" borderId="10" xfId="2" applyNumberFormat="1" applyFont="1" applyBorder="1"/>
    <xf numFmtId="165" fontId="4" fillId="0" borderId="10" xfId="3" applyNumberFormat="1" applyFont="1" applyBorder="1"/>
    <xf numFmtId="0" fontId="4" fillId="0" borderId="10" xfId="2" applyFont="1" applyBorder="1" applyAlignment="1">
      <alignment horizontal="right"/>
    </xf>
    <xf numFmtId="4" fontId="4" fillId="0" borderId="10" xfId="3" applyNumberFormat="1" applyFont="1" applyBorder="1" applyAlignment="1">
      <alignment horizontal="right"/>
    </xf>
    <xf numFmtId="0" fontId="10" fillId="0" borderId="10" xfId="2" applyFont="1" applyBorder="1" applyAlignment="1">
      <alignment wrapText="1"/>
    </xf>
    <xf numFmtId="0" fontId="3" fillId="0" borderId="10" xfId="2" applyFont="1" applyBorder="1" applyAlignment="1"/>
    <xf numFmtId="165" fontId="3" fillId="0" borderId="10" xfId="2" applyNumberFormat="1" applyFont="1" applyBorder="1" applyAlignment="1"/>
    <xf numFmtId="165" fontId="3" fillId="0" borderId="10" xfId="3" applyNumberFormat="1" applyFont="1" applyBorder="1" applyAlignment="1"/>
    <xf numFmtId="165" fontId="3" fillId="0" borderId="10" xfId="2" applyNumberFormat="1" applyFont="1" applyFill="1" applyBorder="1" applyAlignment="1">
      <alignment horizontal="right"/>
    </xf>
    <xf numFmtId="0" fontId="3" fillId="0" borderId="10" xfId="2" applyFont="1" applyBorder="1" applyAlignment="1">
      <alignment wrapText="1"/>
    </xf>
    <xf numFmtId="0" fontId="4" fillId="0" borderId="10" xfId="2" applyFont="1" applyBorder="1"/>
    <xf numFmtId="165" fontId="3" fillId="0" borderId="10" xfId="2" applyNumberFormat="1" applyFont="1" applyBorder="1"/>
    <xf numFmtId="0" fontId="3" fillId="0" borderId="10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165" fontId="4" fillId="0" borderId="45" xfId="2" applyNumberFormat="1" applyFont="1" applyBorder="1"/>
    <xf numFmtId="165" fontId="4" fillId="0" borderId="46" xfId="3" applyNumberFormat="1" applyFont="1" applyBorder="1"/>
    <xf numFmtId="165" fontId="4" fillId="0" borderId="47" xfId="3" applyNumberFormat="1" applyFont="1" applyBorder="1"/>
    <xf numFmtId="165" fontId="4" fillId="0" borderId="48" xfId="2" applyNumberFormat="1" applyFont="1" applyFill="1" applyBorder="1" applyAlignment="1">
      <alignment horizontal="right" wrapText="1"/>
    </xf>
    <xf numFmtId="0" fontId="4" fillId="0" borderId="10" xfId="2" applyFont="1" applyBorder="1" applyAlignment="1">
      <alignment wrapText="1"/>
    </xf>
    <xf numFmtId="0" fontId="3" fillId="0" borderId="10" xfId="2" applyFont="1" applyBorder="1"/>
    <xf numFmtId="165" fontId="3" fillId="0" borderId="10" xfId="3" applyNumberFormat="1" applyFont="1" applyBorder="1"/>
    <xf numFmtId="165" fontId="3" fillId="0" borderId="10" xfId="2" applyNumberFormat="1" applyFont="1" applyFill="1" applyBorder="1" applyAlignment="1">
      <alignment horizontal="right" wrapText="1"/>
    </xf>
    <xf numFmtId="165" fontId="4" fillId="0" borderId="10" xfId="2" applyNumberFormat="1" applyFont="1" applyFill="1" applyBorder="1" applyAlignment="1">
      <alignment horizontal="right"/>
    </xf>
    <xf numFmtId="0" fontId="4" fillId="0" borderId="10" xfId="2" applyFont="1" applyBorder="1" applyAlignment="1">
      <alignment horizontal="left" wrapText="1"/>
    </xf>
    <xf numFmtId="0" fontId="4" fillId="0" borderId="13" xfId="2" applyFont="1" applyBorder="1" applyAlignment="1">
      <alignment wrapText="1"/>
    </xf>
    <xf numFmtId="165" fontId="4" fillId="0" borderId="13" xfId="2" applyNumberFormat="1" applyFont="1" applyBorder="1"/>
    <xf numFmtId="165" fontId="4" fillId="0" borderId="0" xfId="3" applyNumberFormat="1" applyFont="1" applyBorder="1"/>
    <xf numFmtId="165" fontId="4" fillId="0" borderId="12" xfId="3" applyNumberFormat="1" applyFont="1" applyBorder="1"/>
    <xf numFmtId="0" fontId="0" fillId="0" borderId="13" xfId="0" applyBorder="1" applyAlignment="1">
      <alignment horizontal="left" vertical="top" wrapText="1"/>
    </xf>
    <xf numFmtId="4" fontId="3" fillId="0" borderId="49" xfId="2" applyNumberFormat="1" applyFont="1" applyFill="1" applyBorder="1" applyAlignment="1">
      <alignment horizontal="right" wrapText="1"/>
    </xf>
    <xf numFmtId="0" fontId="3" fillId="0" borderId="50" xfId="2" applyFont="1" applyBorder="1" applyAlignment="1">
      <alignment horizontal="left" wrapText="1"/>
    </xf>
    <xf numFmtId="0" fontId="4" fillId="0" borderId="31" xfId="2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  <xf numFmtId="0" fontId="21" fillId="0" borderId="0" xfId="0" applyFont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Downloads/&#1054;&#1073;&#1086;&#1088;&#1086;&#1090;&#1085;&#1086;-&#1089;&#1072;&#1083;&#1100;&#1076;&#1086;&#1074;&#1072;&#1103;%20&#1074;&#1077;&#1076;&#1086;&#1084;&#1086;&#1089;&#1090;&#1100;%20&#1087;&#1086;%20&#1091;&#1089;&#1083;&#1091;&#1075;&#1072;&#1084;%20%20&#1079;&#1072;%20&#1087;&#1077;&#1088;&#1080;&#1086;&#1076;%2001.01.2021%20-%2031.12.2021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7">
          <cell r="I7">
            <v>2659665.0699999998</v>
          </cell>
          <cell r="J7">
            <v>2695542.5</v>
          </cell>
        </row>
        <row r="8">
          <cell r="I8">
            <v>3026213.02</v>
          </cell>
          <cell r="J8">
            <v>2976204.63</v>
          </cell>
        </row>
        <row r="9">
          <cell r="I9">
            <v>1498886.0299999998</v>
          </cell>
          <cell r="J9">
            <v>1493343.07</v>
          </cell>
        </row>
        <row r="10">
          <cell r="I10">
            <v>1273503.24</v>
          </cell>
          <cell r="J10">
            <v>1392624.1099999999</v>
          </cell>
        </row>
        <row r="11">
          <cell r="I11">
            <v>111720.6</v>
          </cell>
          <cell r="J11">
            <v>114447.29000000001</v>
          </cell>
        </row>
        <row r="27">
          <cell r="C27">
            <v>118098.72</v>
          </cell>
          <cell r="D27">
            <v>118251.98</v>
          </cell>
        </row>
        <row r="28">
          <cell r="C28">
            <v>1107533.1599999999</v>
          </cell>
          <cell r="D28">
            <v>1108971.2</v>
          </cell>
        </row>
        <row r="30">
          <cell r="C30">
            <v>358539.84</v>
          </cell>
          <cell r="D30">
            <v>359005.52</v>
          </cell>
        </row>
        <row r="48">
          <cell r="C48">
            <v>550909.43999999994</v>
          </cell>
          <cell r="D48">
            <v>552837.75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abSelected="1" showWhiteSpace="0" view="pageBreakPreview" topLeftCell="A22" zoomScaleNormal="100" zoomScaleSheetLayoutView="100" workbookViewId="0">
      <selection activeCell="F44" sqref="F44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43" t="s">
        <v>39</v>
      </c>
      <c r="B1" s="144"/>
      <c r="C1" s="144"/>
      <c r="D1" s="144"/>
      <c r="E1" s="144"/>
      <c r="F1" s="144"/>
      <c r="G1" s="144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2" customFormat="1" ht="54" customHeight="1" thickBot="1" x14ac:dyDescent="0.35">
      <c r="A4" s="1"/>
      <c r="B4" s="95" t="s">
        <v>26</v>
      </c>
      <c r="C4" s="96" t="s">
        <v>2</v>
      </c>
      <c r="D4" s="97" t="s">
        <v>3</v>
      </c>
      <c r="E4" s="98" t="s">
        <v>40</v>
      </c>
      <c r="F4" s="99" t="s">
        <v>4</v>
      </c>
      <c r="G4" s="89"/>
      <c r="J4" s="5"/>
      <c r="K4" s="5"/>
    </row>
    <row r="5" spans="1:11" ht="25.5" customHeight="1" thickBot="1" x14ac:dyDescent="0.3">
      <c r="A5" s="13" t="s">
        <v>5</v>
      </c>
      <c r="B5" s="15">
        <f>B15+B44</f>
        <v>2615280.1800000002</v>
      </c>
      <c r="C5" s="15">
        <f>C15+C44</f>
        <v>10705069.119999999</v>
      </c>
      <c r="D5" s="15">
        <f>D15+D44</f>
        <v>10811228.050000001</v>
      </c>
      <c r="E5" s="15">
        <f>E15+E44</f>
        <v>2509121.25</v>
      </c>
      <c r="F5" s="15">
        <f>F15+F44</f>
        <v>10834581.469999999</v>
      </c>
      <c r="G5" s="16"/>
    </row>
    <row r="6" spans="1:11" ht="15.75" x14ac:dyDescent="0.25">
      <c r="A6" s="17"/>
      <c r="B6" s="93"/>
      <c r="C6" s="93"/>
      <c r="D6" s="93"/>
      <c r="E6" s="93"/>
      <c r="F6" s="18"/>
      <c r="G6" s="19"/>
    </row>
    <row r="7" spans="1:11" ht="18" customHeight="1" x14ac:dyDescent="0.25">
      <c r="A7" s="100" t="s">
        <v>6</v>
      </c>
      <c r="B7" s="92"/>
      <c r="C7" s="92"/>
      <c r="D7" s="92"/>
      <c r="E7" s="92"/>
      <c r="F7" s="18"/>
      <c r="G7" s="19"/>
    </row>
    <row r="8" spans="1:11" s="24" customFormat="1" ht="24" customHeight="1" thickBot="1" x14ac:dyDescent="0.35">
      <c r="A8" s="20" t="s">
        <v>7</v>
      </c>
      <c r="B8" s="21"/>
      <c r="C8" s="22"/>
      <c r="D8" s="22"/>
      <c r="E8" s="22"/>
      <c r="F8" s="22"/>
      <c r="G8" s="23"/>
    </row>
    <row r="9" spans="1:11" ht="21.75" customHeight="1" x14ac:dyDescent="0.25">
      <c r="B9" s="7" t="s">
        <v>0</v>
      </c>
      <c r="C9" s="8"/>
      <c r="D9" s="8"/>
      <c r="E9" s="9"/>
      <c r="F9" s="10" t="s">
        <v>1</v>
      </c>
      <c r="G9" s="11"/>
    </row>
    <row r="10" spans="1:11" s="12" customFormat="1" ht="53.25" customHeight="1" x14ac:dyDescent="0.25">
      <c r="A10" s="25" t="s">
        <v>8</v>
      </c>
      <c r="B10" s="95" t="s">
        <v>26</v>
      </c>
      <c r="C10" s="96" t="s">
        <v>2</v>
      </c>
      <c r="D10" s="97" t="s">
        <v>3</v>
      </c>
      <c r="E10" s="98" t="s">
        <v>40</v>
      </c>
      <c r="F10" s="26" t="s">
        <v>9</v>
      </c>
      <c r="G10" s="27" t="s">
        <v>10</v>
      </c>
    </row>
    <row r="11" spans="1:11" ht="52.5" customHeight="1" x14ac:dyDescent="0.25">
      <c r="A11" s="28" t="s">
        <v>11</v>
      </c>
      <c r="B11" s="29">
        <v>589211.91</v>
      </c>
      <c r="C11" s="30">
        <f>[1]Worksheet!$I$7</f>
        <v>2659665.0699999998</v>
      </c>
      <c r="D11" s="30">
        <f>[1]Worksheet!$J$7</f>
        <v>2695542.5</v>
      </c>
      <c r="E11" s="31">
        <f>B11+C11-D11</f>
        <v>553334.48</v>
      </c>
      <c r="F11" s="32">
        <f>C11</f>
        <v>2659665.0699999998</v>
      </c>
      <c r="G11" s="33"/>
    </row>
    <row r="12" spans="1:11" ht="22.5" customHeight="1" x14ac:dyDescent="0.25">
      <c r="A12" s="28" t="s">
        <v>12</v>
      </c>
      <c r="B12" s="29">
        <v>596359.93999999994</v>
      </c>
      <c r="C12" s="30">
        <f>[1]Worksheet!$I$8</f>
        <v>3026213.02</v>
      </c>
      <c r="D12" s="30">
        <f>[1]Worksheet!$J$8</f>
        <v>2976204.63</v>
      </c>
      <c r="E12" s="31">
        <f>B12+C12-D12</f>
        <v>646368.33000000007</v>
      </c>
      <c r="F12" s="32">
        <f t="shared" ref="F12:F14" si="0">C12</f>
        <v>3026213.02</v>
      </c>
      <c r="G12" s="33"/>
    </row>
    <row r="13" spans="1:11" ht="22.5" customHeight="1" x14ac:dyDescent="0.25">
      <c r="A13" s="28" t="s">
        <v>13</v>
      </c>
      <c r="B13" s="29">
        <v>568711.44999999995</v>
      </c>
      <c r="C13" s="30">
        <f>[1]Worksheet!$I$9</f>
        <v>1498886.0299999998</v>
      </c>
      <c r="D13" s="30">
        <f>[1]Worksheet!$J$9</f>
        <v>1493343.07</v>
      </c>
      <c r="E13" s="31">
        <f>B13+C13-D13</f>
        <v>574254.40999999968</v>
      </c>
      <c r="F13" s="32">
        <f t="shared" si="0"/>
        <v>1498886.0299999998</v>
      </c>
      <c r="G13" s="34"/>
    </row>
    <row r="14" spans="1:11" ht="24" customHeight="1" x14ac:dyDescent="0.25">
      <c r="A14" s="35" t="s">
        <v>14</v>
      </c>
      <c r="B14" s="36">
        <v>97622.61</v>
      </c>
      <c r="C14" s="37">
        <f>[1]Worksheet!$C$48</f>
        <v>550909.43999999994</v>
      </c>
      <c r="D14" s="37">
        <f>[1]Worksheet!$D$48</f>
        <v>552837.75</v>
      </c>
      <c r="E14" s="31">
        <f>B14+C14-D14</f>
        <v>95694.29999999993</v>
      </c>
      <c r="F14" s="32">
        <f t="shared" si="0"/>
        <v>550909.43999999994</v>
      </c>
      <c r="G14" s="34"/>
    </row>
    <row r="15" spans="1:11" s="43" customFormat="1" ht="21.75" customHeight="1" thickBot="1" x14ac:dyDescent="0.3">
      <c r="A15" s="38" t="s">
        <v>15</v>
      </c>
      <c r="B15" s="14">
        <f>SUM(B11:B14)</f>
        <v>1851905.9100000001</v>
      </c>
      <c r="C15" s="39">
        <f>SUM(C11:C14)</f>
        <v>7735673.5599999987</v>
      </c>
      <c r="D15" s="39">
        <f>SUM(D11:D14)</f>
        <v>7717927.9500000002</v>
      </c>
      <c r="E15" s="40">
        <f>SUM(E11:E14)</f>
        <v>1869651.5199999996</v>
      </c>
      <c r="F15" s="41">
        <f>SUM(F11:F12:F13:F14)</f>
        <v>7735673.5599999987</v>
      </c>
      <c r="G15" s="42"/>
    </row>
    <row r="16" spans="1:11" s="43" customFormat="1" ht="19.5" customHeight="1" x14ac:dyDescent="0.25">
      <c r="A16" s="44"/>
      <c r="B16" s="18"/>
      <c r="C16" s="18"/>
      <c r="D16" s="18"/>
      <c r="E16" s="18"/>
      <c r="F16" s="45"/>
      <c r="G16" s="46"/>
    </row>
    <row r="17" spans="1:8" s="24" customFormat="1" ht="20.25" customHeight="1" thickBot="1" x14ac:dyDescent="0.35">
      <c r="A17" s="85" t="s">
        <v>16</v>
      </c>
      <c r="B17" s="86"/>
      <c r="C17" s="47"/>
      <c r="D17" s="48"/>
      <c r="E17" s="22"/>
      <c r="F17" s="49"/>
      <c r="G17" s="50"/>
    </row>
    <row r="18" spans="1:8" ht="21" customHeight="1" thickBot="1" x14ac:dyDescent="0.3">
      <c r="B18" s="51" t="s">
        <v>0</v>
      </c>
      <c r="C18" s="52"/>
      <c r="D18" s="52"/>
      <c r="E18" s="53"/>
      <c r="F18" s="54" t="s">
        <v>1</v>
      </c>
      <c r="G18" s="55"/>
    </row>
    <row r="19" spans="1:8" s="12" customFormat="1" ht="78.75" customHeight="1" thickBot="1" x14ac:dyDescent="0.3">
      <c r="A19" s="56" t="s">
        <v>17</v>
      </c>
      <c r="B19" s="95" t="s">
        <v>26</v>
      </c>
      <c r="C19" s="96" t="s">
        <v>2</v>
      </c>
      <c r="D19" s="97" t="s">
        <v>3</v>
      </c>
      <c r="E19" s="98" t="s">
        <v>40</v>
      </c>
      <c r="F19" s="57" t="s">
        <v>4</v>
      </c>
      <c r="G19" s="58" t="s">
        <v>10</v>
      </c>
    </row>
    <row r="20" spans="1:8" ht="56.25" customHeight="1" x14ac:dyDescent="0.25">
      <c r="A20" s="140" t="s">
        <v>18</v>
      </c>
      <c r="B20" s="59">
        <v>58312.33</v>
      </c>
      <c r="C20" s="60">
        <f>[1]Worksheet!$C$30</f>
        <v>358539.84</v>
      </c>
      <c r="D20" s="60">
        <f>[1]Worksheet!$D$30</f>
        <v>359005.52</v>
      </c>
      <c r="E20" s="61">
        <f>B20+C20-D20</f>
        <v>57846.650000000023</v>
      </c>
      <c r="F20" s="62">
        <f>SUM(F21:F25)</f>
        <v>370673.81</v>
      </c>
      <c r="G20" s="63"/>
      <c r="H20" s="94">
        <f>F20-C20</f>
        <v>12133.969999999972</v>
      </c>
    </row>
    <row r="21" spans="1:8" x14ac:dyDescent="0.25">
      <c r="A21" s="141"/>
      <c r="B21" s="64"/>
      <c r="C21" s="65"/>
      <c r="D21" s="65"/>
      <c r="E21" s="66"/>
      <c r="F21" s="67">
        <v>120315.94</v>
      </c>
      <c r="G21" s="68" t="s">
        <v>38</v>
      </c>
    </row>
    <row r="22" spans="1:8" x14ac:dyDescent="0.25">
      <c r="A22" s="141"/>
      <c r="B22" s="64"/>
      <c r="C22" s="65"/>
      <c r="D22" s="65"/>
      <c r="E22" s="66"/>
      <c r="F22" s="67">
        <v>19140.25</v>
      </c>
      <c r="G22" s="68" t="s">
        <v>27</v>
      </c>
    </row>
    <row r="23" spans="1:8" x14ac:dyDescent="0.25">
      <c r="A23" s="141"/>
      <c r="B23" s="64"/>
      <c r="C23" s="65"/>
      <c r="D23" s="65"/>
      <c r="E23" s="66"/>
      <c r="F23" s="67">
        <v>201521.91</v>
      </c>
      <c r="G23" s="68" t="s">
        <v>28</v>
      </c>
    </row>
    <row r="24" spans="1:8" ht="30" x14ac:dyDescent="0.25">
      <c r="A24" s="141"/>
      <c r="B24" s="64"/>
      <c r="C24" s="65"/>
      <c r="D24" s="65"/>
      <c r="E24" s="66"/>
      <c r="F24" s="67">
        <v>29695.71</v>
      </c>
      <c r="G24" s="68" t="s">
        <v>29</v>
      </c>
    </row>
    <row r="25" spans="1:8" ht="15.75" thickBot="1" x14ac:dyDescent="0.3">
      <c r="A25" s="107"/>
      <c r="B25" s="64"/>
      <c r="C25" s="65"/>
      <c r="D25" s="65"/>
      <c r="E25" s="66"/>
      <c r="F25" s="67"/>
      <c r="G25" s="68"/>
    </row>
    <row r="26" spans="1:8" ht="21" customHeight="1" thickBot="1" x14ac:dyDescent="0.3">
      <c r="A26" s="140" t="s">
        <v>19</v>
      </c>
      <c r="B26" s="109">
        <v>474407.55</v>
      </c>
      <c r="C26" s="110">
        <f>[1]Worksheet!$I$10</f>
        <v>1273503.24</v>
      </c>
      <c r="D26" s="110">
        <f>[1]Worksheet!$J$10</f>
        <v>1392624.1099999999</v>
      </c>
      <c r="E26" s="110">
        <f>B26+C26-D26</f>
        <v>355286.68000000017</v>
      </c>
      <c r="F26" s="62">
        <f>SUM(F27:F29)</f>
        <v>1445871.86</v>
      </c>
      <c r="G26" s="63"/>
      <c r="H26" s="94">
        <f>F26-C26</f>
        <v>172368.62000000011</v>
      </c>
    </row>
    <row r="27" spans="1:8" x14ac:dyDescent="0.25">
      <c r="A27" s="142"/>
      <c r="B27" s="64"/>
      <c r="C27" s="65"/>
      <c r="D27" s="65"/>
      <c r="E27" s="66"/>
      <c r="F27" s="73">
        <v>1168492</v>
      </c>
      <c r="G27" s="68" t="s">
        <v>30</v>
      </c>
    </row>
    <row r="28" spans="1:8" ht="30" x14ac:dyDescent="0.25">
      <c r="A28" s="137"/>
      <c r="B28" s="64"/>
      <c r="C28" s="65"/>
      <c r="D28" s="65"/>
      <c r="E28" s="66"/>
      <c r="F28" s="138">
        <v>99989.53</v>
      </c>
      <c r="G28" s="139" t="s">
        <v>162</v>
      </c>
    </row>
    <row r="29" spans="1:8" ht="15.75" thickBot="1" x14ac:dyDescent="0.3">
      <c r="A29" s="137"/>
      <c r="B29" s="64"/>
      <c r="C29" s="65"/>
      <c r="D29" s="65"/>
      <c r="E29" s="66"/>
      <c r="F29" s="138">
        <v>177390.33</v>
      </c>
      <c r="G29" s="139" t="s">
        <v>163</v>
      </c>
    </row>
    <row r="30" spans="1:8" ht="29.25" x14ac:dyDescent="0.25">
      <c r="A30" s="108" t="s">
        <v>20</v>
      </c>
      <c r="B30" s="102">
        <v>19207.259999999998</v>
      </c>
      <c r="C30" s="103">
        <f>[1]Worksheet!$C$27</f>
        <v>118098.72</v>
      </c>
      <c r="D30" s="103">
        <f>[1]Worksheet!$D$27</f>
        <v>118251.98</v>
      </c>
      <c r="E30" s="104">
        <f>B30+C30-D30</f>
        <v>19054.000000000015</v>
      </c>
      <c r="F30" s="105">
        <f>SUM(F31+F32)</f>
        <v>117563.11</v>
      </c>
      <c r="G30" s="106"/>
      <c r="H30" s="94">
        <f>F30-C30</f>
        <v>-535.61000000000058</v>
      </c>
    </row>
    <row r="31" spans="1:8" ht="15.75" thickBot="1" x14ac:dyDescent="0.3">
      <c r="A31" s="133"/>
      <c r="B31" s="134"/>
      <c r="C31" s="135"/>
      <c r="D31" s="135"/>
      <c r="E31" s="136"/>
      <c r="F31" s="90">
        <v>57882.37</v>
      </c>
      <c r="G31" s="91" t="s">
        <v>31</v>
      </c>
      <c r="H31" s="94"/>
    </row>
    <row r="32" spans="1:8" ht="15.75" thickBot="1" x14ac:dyDescent="0.3">
      <c r="A32" s="69"/>
      <c r="B32" s="70"/>
      <c r="C32" s="71"/>
      <c r="D32" s="71"/>
      <c r="E32" s="72"/>
      <c r="F32" s="130">
        <v>59680.74</v>
      </c>
      <c r="G32" s="118" t="s">
        <v>32</v>
      </c>
    </row>
    <row r="33" spans="1:14" ht="30" thickBot="1" x14ac:dyDescent="0.3">
      <c r="A33" s="122" t="s">
        <v>21</v>
      </c>
      <c r="B33" s="123">
        <v>180127.3</v>
      </c>
      <c r="C33" s="124">
        <f>[1]Worksheet!$C$28</f>
        <v>1107533.1599999999</v>
      </c>
      <c r="D33" s="124">
        <f>[1]Worksheet!$D$28</f>
        <v>1108971.2</v>
      </c>
      <c r="E33" s="125">
        <f>B33+C33-D33</f>
        <v>178689.26</v>
      </c>
      <c r="F33" s="126">
        <f>SUM(F34:F39)</f>
        <v>1061689.4100000001</v>
      </c>
      <c r="G33" s="11"/>
      <c r="H33" s="94">
        <f>F33-C33</f>
        <v>-45843.749999999767</v>
      </c>
      <c r="J33" s="79"/>
      <c r="M33" s="80"/>
      <c r="N33" s="80"/>
    </row>
    <row r="34" spans="1:14" x14ac:dyDescent="0.25">
      <c r="A34" s="127"/>
      <c r="B34" s="109"/>
      <c r="C34" s="110"/>
      <c r="D34" s="110"/>
      <c r="E34" s="110"/>
      <c r="F34" s="130">
        <v>494238.2</v>
      </c>
      <c r="G34" s="118" t="s">
        <v>32</v>
      </c>
      <c r="H34" s="94"/>
      <c r="J34" s="79"/>
      <c r="M34" s="80"/>
      <c r="N34" s="80"/>
    </row>
    <row r="35" spans="1:14" ht="30.75" thickBot="1" x14ac:dyDescent="0.3">
      <c r="A35" s="127"/>
      <c r="B35" s="109"/>
      <c r="C35" s="110"/>
      <c r="D35" s="110"/>
      <c r="E35" s="110"/>
      <c r="F35" s="130">
        <v>492240.92</v>
      </c>
      <c r="G35" s="118" t="s">
        <v>33</v>
      </c>
      <c r="H35" s="94"/>
      <c r="J35" s="79"/>
      <c r="M35" s="80"/>
      <c r="N35" s="80"/>
    </row>
    <row r="36" spans="1:14" ht="15.75" thickBot="1" x14ac:dyDescent="0.3">
      <c r="A36" s="127"/>
      <c r="B36" s="109"/>
      <c r="C36" s="110"/>
      <c r="D36" s="110"/>
      <c r="E36" s="110"/>
      <c r="F36" s="130">
        <v>45810.29</v>
      </c>
      <c r="G36" s="118" t="s">
        <v>34</v>
      </c>
      <c r="H36" s="94"/>
      <c r="J36" s="79"/>
      <c r="M36" s="80"/>
      <c r="N36" s="80"/>
    </row>
    <row r="37" spans="1:14" ht="15.75" thickBot="1" x14ac:dyDescent="0.3">
      <c r="A37" s="127"/>
      <c r="B37" s="109"/>
      <c r="C37" s="110"/>
      <c r="D37" s="110"/>
      <c r="E37" s="110"/>
      <c r="F37" s="130">
        <v>6800</v>
      </c>
      <c r="G37" s="118" t="s">
        <v>35</v>
      </c>
      <c r="H37" s="94"/>
      <c r="J37" s="79"/>
      <c r="M37" s="80"/>
      <c r="N37" s="80"/>
    </row>
    <row r="38" spans="1:14" ht="15.75" thickBot="1" x14ac:dyDescent="0.3">
      <c r="A38" s="127"/>
      <c r="B38" s="109"/>
      <c r="C38" s="110"/>
      <c r="D38" s="110"/>
      <c r="E38" s="110"/>
      <c r="F38" s="130">
        <v>22600</v>
      </c>
      <c r="G38" s="118" t="s">
        <v>36</v>
      </c>
      <c r="H38" s="94"/>
      <c r="J38" s="79"/>
      <c r="M38" s="80"/>
      <c r="N38" s="80"/>
    </row>
    <row r="39" spans="1:14" ht="15.75" thickBot="1" x14ac:dyDescent="0.3">
      <c r="A39" s="127"/>
      <c r="B39" s="109"/>
      <c r="C39" s="110"/>
      <c r="D39" s="110"/>
      <c r="E39" s="110"/>
      <c r="F39" s="130"/>
      <c r="G39" s="118"/>
      <c r="H39" s="94"/>
      <c r="J39" s="79"/>
      <c r="M39" s="80"/>
      <c r="N39" s="80"/>
    </row>
    <row r="40" spans="1:14" ht="15.75" thickBot="1" x14ac:dyDescent="0.3">
      <c r="A40" s="119" t="s">
        <v>22</v>
      </c>
      <c r="B40" s="120"/>
      <c r="C40" s="110"/>
      <c r="D40" s="110"/>
      <c r="E40" s="110"/>
      <c r="F40" s="131"/>
      <c r="G40" s="132"/>
      <c r="J40" s="79"/>
      <c r="M40" s="80"/>
      <c r="N40" s="80"/>
    </row>
    <row r="41" spans="1:14" ht="15.75" thickBot="1" x14ac:dyDescent="0.3">
      <c r="A41" s="128"/>
      <c r="B41" s="120"/>
      <c r="C41" s="129"/>
      <c r="D41" s="129"/>
      <c r="E41" s="129"/>
      <c r="F41" s="117"/>
      <c r="G41" s="121"/>
    </row>
    <row r="42" spans="1:14" ht="15.75" thickBot="1" x14ac:dyDescent="0.3">
      <c r="A42" s="78" t="s">
        <v>23</v>
      </c>
      <c r="B42" s="74">
        <v>31319.83</v>
      </c>
      <c r="C42" s="75">
        <f>[1]Worksheet!$I$11</f>
        <v>111720.6</v>
      </c>
      <c r="D42" s="75">
        <f>[1]Worksheet!$J$11</f>
        <v>114447.29000000001</v>
      </c>
      <c r="E42" s="76">
        <f>B42+C42-D42</f>
        <v>28593.139999999985</v>
      </c>
      <c r="F42" s="77">
        <f>SUM(F43)</f>
        <v>103109.72</v>
      </c>
      <c r="G42" s="19"/>
    </row>
    <row r="43" spans="1:14" ht="15.75" thickBot="1" x14ac:dyDescent="0.3">
      <c r="A43" s="69"/>
      <c r="B43" s="70"/>
      <c r="C43" s="71"/>
      <c r="D43" s="71"/>
      <c r="E43" s="72"/>
      <c r="F43" s="101">
        <v>103109.72</v>
      </c>
      <c r="G43" s="81" t="s">
        <v>37</v>
      </c>
      <c r="H43" s="94">
        <f>F42-C42</f>
        <v>-8610.8800000000047</v>
      </c>
    </row>
    <row r="44" spans="1:14" ht="34.5" customHeight="1" thickBot="1" x14ac:dyDescent="0.3">
      <c r="A44" s="111" t="s">
        <v>24</v>
      </c>
      <c r="B44" s="112">
        <f>B20+B26+B30+B33+B42</f>
        <v>763374.2699999999</v>
      </c>
      <c r="C44" s="112">
        <f>C20+C26+C30+C33+C42</f>
        <v>2969395.56</v>
      </c>
      <c r="D44" s="112">
        <f>D20+D26+D30+D33+D42</f>
        <v>3093300.0999999996</v>
      </c>
      <c r="E44" s="112">
        <f>E20+E26+E30+E33+E42</f>
        <v>639469.73000000021</v>
      </c>
      <c r="F44" s="112">
        <f>SUM(F42+F40+F33+F30+F26 +F20)</f>
        <v>3098907.9100000006</v>
      </c>
      <c r="G44" s="113"/>
    </row>
    <row r="45" spans="1:14" s="43" customFormat="1" ht="20.25" thickBot="1" x14ac:dyDescent="0.35">
      <c r="A45" s="114"/>
      <c r="B45" s="115"/>
      <c r="C45" s="116"/>
      <c r="D45" s="116"/>
      <c r="E45" s="116"/>
      <c r="F45" s="117"/>
      <c r="G45" s="118"/>
      <c r="H45" s="94">
        <f>F44-C44</f>
        <v>129512.35000000056</v>
      </c>
      <c r="J45" s="24"/>
      <c r="K45" s="24"/>
    </row>
    <row r="46" spans="1:14" x14ac:dyDescent="0.25">
      <c r="A46" s="82"/>
      <c r="B46" s="83"/>
      <c r="C46" s="65"/>
      <c r="D46" s="65"/>
      <c r="E46" s="65"/>
      <c r="F46" s="65"/>
      <c r="G46" s="84"/>
      <c r="J46" s="12"/>
      <c r="K46" s="12"/>
    </row>
    <row r="47" spans="1:14" x14ac:dyDescent="0.25">
      <c r="H47" s="82"/>
    </row>
    <row r="87" spans="3:5" x14ac:dyDescent="0.25">
      <c r="C87" s="87"/>
      <c r="D87" s="88"/>
      <c r="E87" s="88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11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view="pageLayout" topLeftCell="A4" zoomScaleNormal="100" workbookViewId="0">
      <selection activeCell="B8" sqref="B8"/>
    </sheetView>
  </sheetViews>
  <sheetFormatPr defaultRowHeight="15" x14ac:dyDescent="0.25"/>
  <cols>
    <col min="1" max="1" width="6.7109375" customWidth="1"/>
    <col min="2" max="2" width="27.140625" customWidth="1"/>
    <col min="3" max="3" width="13.140625" customWidth="1"/>
    <col min="4" max="4" width="25.140625" customWidth="1"/>
    <col min="5" max="5" width="15.42578125" customWidth="1"/>
    <col min="6" max="6" width="9.28515625" customWidth="1"/>
    <col min="7" max="7" width="17.7109375" customWidth="1"/>
    <col min="10" max="10" width="9.5703125" bestFit="1" customWidth="1"/>
  </cols>
  <sheetData>
    <row r="1" spans="1:10" ht="19.5" thickBot="1" x14ac:dyDescent="0.35">
      <c r="A1" s="145" t="s">
        <v>41</v>
      </c>
      <c r="B1" s="145"/>
      <c r="C1" s="145"/>
      <c r="D1" s="145"/>
      <c r="E1" s="145"/>
      <c r="F1" s="145"/>
      <c r="G1" s="145"/>
    </row>
    <row r="2" spans="1:10" ht="30.75" customHeight="1" thickBot="1" x14ac:dyDescent="0.3">
      <c r="A2" s="146" t="s">
        <v>25</v>
      </c>
      <c r="B2" s="146" t="s">
        <v>42</v>
      </c>
      <c r="C2" s="147" t="s">
        <v>43</v>
      </c>
      <c r="D2" s="147" t="s">
        <v>44</v>
      </c>
      <c r="E2" s="147" t="s">
        <v>45</v>
      </c>
      <c r="F2" s="146" t="s">
        <v>95</v>
      </c>
      <c r="G2" s="147" t="s">
        <v>96</v>
      </c>
      <c r="I2" s="148" t="s">
        <v>97</v>
      </c>
      <c r="J2" s="149">
        <f>SUM(G3:G171)</f>
        <v>927038</v>
      </c>
    </row>
    <row r="3" spans="1:10" ht="30" x14ac:dyDescent="0.25">
      <c r="A3" s="150">
        <v>1</v>
      </c>
      <c r="B3" s="151" t="s">
        <v>46</v>
      </c>
      <c r="C3" s="150" t="s">
        <v>47</v>
      </c>
      <c r="D3" s="150" t="s">
        <v>48</v>
      </c>
      <c r="E3" s="152">
        <v>2500</v>
      </c>
      <c r="F3" s="150">
        <v>17</v>
      </c>
      <c r="G3" s="152">
        <f t="shared" ref="G3:G28" si="0">E3*F3</f>
        <v>42500</v>
      </c>
    </row>
    <row r="4" spans="1:10" ht="30" x14ac:dyDescent="0.25">
      <c r="A4" s="153">
        <v>2</v>
      </c>
      <c r="B4" s="153" t="s">
        <v>49</v>
      </c>
      <c r="C4" s="153" t="s">
        <v>47</v>
      </c>
      <c r="D4" s="153" t="s">
        <v>50</v>
      </c>
      <c r="E4" s="154">
        <v>2300</v>
      </c>
      <c r="F4" s="153">
        <v>14</v>
      </c>
      <c r="G4" s="154">
        <f t="shared" si="0"/>
        <v>32200</v>
      </c>
    </row>
    <row r="5" spans="1:10" ht="30" x14ac:dyDescent="0.25">
      <c r="A5" s="150">
        <v>3</v>
      </c>
      <c r="B5" s="153" t="s">
        <v>51</v>
      </c>
      <c r="C5" s="153" t="s">
        <v>47</v>
      </c>
      <c r="D5" s="153" t="s">
        <v>52</v>
      </c>
      <c r="E5" s="154">
        <v>800</v>
      </c>
      <c r="F5" s="153">
        <v>7</v>
      </c>
      <c r="G5" s="154">
        <f t="shared" si="0"/>
        <v>5600</v>
      </c>
    </row>
    <row r="6" spans="1:10" ht="30" x14ac:dyDescent="0.25">
      <c r="A6" s="153">
        <v>4</v>
      </c>
      <c r="B6" s="153" t="s">
        <v>53</v>
      </c>
      <c r="C6" s="153" t="s">
        <v>54</v>
      </c>
      <c r="D6" s="153" t="s">
        <v>55</v>
      </c>
      <c r="E6" s="154">
        <v>2300</v>
      </c>
      <c r="F6" s="153">
        <v>14</v>
      </c>
      <c r="G6" s="154">
        <f t="shared" si="0"/>
        <v>32200</v>
      </c>
    </row>
    <row r="7" spans="1:10" ht="45" x14ac:dyDescent="0.25">
      <c r="A7" s="150">
        <v>5</v>
      </c>
      <c r="B7" s="153" t="s">
        <v>56</v>
      </c>
      <c r="C7" s="153" t="s">
        <v>54</v>
      </c>
      <c r="D7" s="153" t="s">
        <v>57</v>
      </c>
      <c r="E7" s="154">
        <v>1000</v>
      </c>
      <c r="F7" s="153">
        <v>55</v>
      </c>
      <c r="G7" s="154">
        <f t="shared" si="0"/>
        <v>55000</v>
      </c>
    </row>
    <row r="8" spans="1:10" ht="60" x14ac:dyDescent="0.25">
      <c r="A8" s="153">
        <v>6</v>
      </c>
      <c r="B8" s="153" t="s">
        <v>58</v>
      </c>
      <c r="C8" s="153" t="s">
        <v>59</v>
      </c>
      <c r="D8" s="153" t="s">
        <v>60</v>
      </c>
      <c r="E8" s="154">
        <v>1000</v>
      </c>
      <c r="F8" s="153">
        <v>61</v>
      </c>
      <c r="G8" s="154">
        <f t="shared" si="0"/>
        <v>61000</v>
      </c>
    </row>
    <row r="9" spans="1:10" ht="45" x14ac:dyDescent="0.25">
      <c r="A9" s="150">
        <v>7</v>
      </c>
      <c r="B9" s="153" t="s">
        <v>61</v>
      </c>
      <c r="C9" s="153" t="s">
        <v>47</v>
      </c>
      <c r="D9" s="153" t="s">
        <v>62</v>
      </c>
      <c r="E9" s="155"/>
      <c r="F9" s="156">
        <v>4</v>
      </c>
      <c r="G9" s="154">
        <v>21000</v>
      </c>
    </row>
    <row r="10" spans="1:10" ht="30" x14ac:dyDescent="0.25">
      <c r="A10" s="153">
        <v>8</v>
      </c>
      <c r="B10" s="153" t="s">
        <v>63</v>
      </c>
      <c r="C10" s="153" t="s">
        <v>59</v>
      </c>
      <c r="D10" s="153" t="s">
        <v>64</v>
      </c>
      <c r="E10" s="154">
        <v>1000</v>
      </c>
      <c r="F10" s="153">
        <v>8</v>
      </c>
      <c r="G10" s="154">
        <f t="shared" si="0"/>
        <v>8000</v>
      </c>
    </row>
    <row r="11" spans="1:10" ht="30" x14ac:dyDescent="0.25">
      <c r="A11" s="150">
        <v>9</v>
      </c>
      <c r="B11" s="153" t="s">
        <v>65</v>
      </c>
      <c r="C11" s="153" t="s">
        <v>47</v>
      </c>
      <c r="D11" s="153" t="s">
        <v>66</v>
      </c>
      <c r="E11" s="155">
        <v>1000</v>
      </c>
      <c r="F11" s="156">
        <v>3</v>
      </c>
      <c r="G11" s="154">
        <f t="shared" si="0"/>
        <v>3000</v>
      </c>
    </row>
    <row r="12" spans="1:10" ht="48" customHeight="1" x14ac:dyDescent="0.25">
      <c r="A12" s="153">
        <v>10</v>
      </c>
      <c r="B12" s="153" t="s">
        <v>67</v>
      </c>
      <c r="C12" s="153" t="s">
        <v>47</v>
      </c>
      <c r="D12" s="153" t="s">
        <v>68</v>
      </c>
      <c r="E12" s="155">
        <v>2000</v>
      </c>
      <c r="F12" s="156">
        <v>1</v>
      </c>
      <c r="G12" s="154">
        <f t="shared" si="0"/>
        <v>2000</v>
      </c>
    </row>
    <row r="13" spans="1:10" ht="32.25" customHeight="1" x14ac:dyDescent="0.25">
      <c r="A13" s="150">
        <v>11</v>
      </c>
      <c r="B13" s="153" t="s">
        <v>69</v>
      </c>
      <c r="C13" s="153" t="s">
        <v>70</v>
      </c>
      <c r="D13" s="153" t="s">
        <v>71</v>
      </c>
      <c r="E13" s="155">
        <v>700</v>
      </c>
      <c r="F13" s="156">
        <v>5</v>
      </c>
      <c r="G13" s="154">
        <f t="shared" si="0"/>
        <v>3500</v>
      </c>
    </row>
    <row r="14" spans="1:10" ht="45" x14ac:dyDescent="0.25">
      <c r="A14" s="153">
        <v>12</v>
      </c>
      <c r="B14" s="153" t="s">
        <v>72</v>
      </c>
      <c r="C14" s="153" t="s">
        <v>47</v>
      </c>
      <c r="D14" s="153" t="s">
        <v>73</v>
      </c>
      <c r="E14" s="155">
        <v>300</v>
      </c>
      <c r="F14" s="156">
        <v>12</v>
      </c>
      <c r="G14" s="154">
        <f t="shared" si="0"/>
        <v>3600</v>
      </c>
    </row>
    <row r="15" spans="1:10" ht="30" x14ac:dyDescent="0.25">
      <c r="A15" s="150">
        <v>13</v>
      </c>
      <c r="B15" s="153" t="s">
        <v>74</v>
      </c>
      <c r="C15" s="153" t="s">
        <v>47</v>
      </c>
      <c r="D15" s="153" t="s">
        <v>75</v>
      </c>
      <c r="E15" s="155">
        <v>1300</v>
      </c>
      <c r="F15" s="156">
        <v>3</v>
      </c>
      <c r="G15" s="154">
        <f t="shared" si="0"/>
        <v>3900</v>
      </c>
    </row>
    <row r="16" spans="1:10" ht="45" x14ac:dyDescent="0.25">
      <c r="A16" s="153">
        <v>14</v>
      </c>
      <c r="B16" s="157" t="s">
        <v>76</v>
      </c>
      <c r="C16" s="157" t="s">
        <v>47</v>
      </c>
      <c r="D16" s="157" t="s">
        <v>77</v>
      </c>
      <c r="E16" s="158">
        <v>1000</v>
      </c>
      <c r="F16" s="159">
        <v>45</v>
      </c>
      <c r="G16" s="160">
        <f t="shared" si="0"/>
        <v>45000</v>
      </c>
    </row>
    <row r="17" spans="1:7" ht="30" x14ac:dyDescent="0.25">
      <c r="A17" s="150">
        <v>15</v>
      </c>
      <c r="B17" s="157" t="s">
        <v>78</v>
      </c>
      <c r="C17" s="157" t="s">
        <v>47</v>
      </c>
      <c r="D17" s="157" t="s">
        <v>79</v>
      </c>
      <c r="E17" s="158">
        <v>1000</v>
      </c>
      <c r="F17" s="159">
        <v>22</v>
      </c>
      <c r="G17" s="160">
        <f t="shared" si="0"/>
        <v>22000</v>
      </c>
    </row>
    <row r="18" spans="1:7" ht="30" x14ac:dyDescent="0.25">
      <c r="A18" s="153">
        <v>16</v>
      </c>
      <c r="B18" s="157" t="s">
        <v>80</v>
      </c>
      <c r="C18" s="157" t="s">
        <v>47</v>
      </c>
      <c r="D18" s="157" t="s">
        <v>81</v>
      </c>
      <c r="E18" s="155">
        <v>1500</v>
      </c>
      <c r="F18" s="159">
        <v>127</v>
      </c>
      <c r="G18" s="155">
        <f t="shared" si="0"/>
        <v>190500</v>
      </c>
    </row>
    <row r="19" spans="1:7" ht="30" x14ac:dyDescent="0.25">
      <c r="A19" s="150">
        <v>17</v>
      </c>
      <c r="B19" s="157" t="s">
        <v>82</v>
      </c>
      <c r="C19" s="157" t="s">
        <v>47</v>
      </c>
      <c r="D19" s="157" t="s">
        <v>83</v>
      </c>
      <c r="E19" s="155">
        <v>1500</v>
      </c>
      <c r="F19" s="159">
        <v>23</v>
      </c>
      <c r="G19" s="155">
        <f t="shared" si="0"/>
        <v>34500</v>
      </c>
    </row>
    <row r="20" spans="1:7" ht="45" x14ac:dyDescent="0.25">
      <c r="A20" s="153">
        <v>18</v>
      </c>
      <c r="B20" s="157" t="s">
        <v>84</v>
      </c>
      <c r="C20" s="157" t="s">
        <v>47</v>
      </c>
      <c r="D20" s="157" t="s">
        <v>85</v>
      </c>
      <c r="E20" s="155">
        <v>7600</v>
      </c>
      <c r="F20" s="156">
        <v>1</v>
      </c>
      <c r="G20" s="155">
        <f t="shared" si="0"/>
        <v>7600</v>
      </c>
    </row>
    <row r="21" spans="1:7" ht="45" x14ac:dyDescent="0.25">
      <c r="A21" s="150">
        <v>19</v>
      </c>
      <c r="B21" s="153" t="s">
        <v>86</v>
      </c>
      <c r="C21" s="156" t="s">
        <v>47</v>
      </c>
      <c r="D21" s="153" t="s">
        <v>87</v>
      </c>
      <c r="E21" s="155">
        <v>304</v>
      </c>
      <c r="F21" s="156">
        <v>22</v>
      </c>
      <c r="G21" s="155">
        <f t="shared" si="0"/>
        <v>6688</v>
      </c>
    </row>
    <row r="22" spans="1:7" ht="30" x14ac:dyDescent="0.25">
      <c r="A22" s="153">
        <v>20</v>
      </c>
      <c r="B22" s="157" t="s">
        <v>88</v>
      </c>
      <c r="C22" s="157" t="s">
        <v>89</v>
      </c>
      <c r="D22" s="157" t="s">
        <v>90</v>
      </c>
      <c r="E22" s="155">
        <v>400</v>
      </c>
      <c r="F22" s="156">
        <v>5</v>
      </c>
      <c r="G22" s="155">
        <f t="shared" si="0"/>
        <v>2000</v>
      </c>
    </row>
    <row r="23" spans="1:7" ht="45" x14ac:dyDescent="0.25">
      <c r="A23" s="150">
        <v>21</v>
      </c>
      <c r="B23" s="161" t="s">
        <v>91</v>
      </c>
      <c r="C23" s="153" t="s">
        <v>47</v>
      </c>
      <c r="D23" s="157" t="s">
        <v>92</v>
      </c>
      <c r="E23" s="155">
        <v>1000</v>
      </c>
      <c r="F23" s="156">
        <v>6</v>
      </c>
      <c r="G23" s="155">
        <f t="shared" si="0"/>
        <v>6000</v>
      </c>
    </row>
    <row r="24" spans="1:7" ht="30" x14ac:dyDescent="0.25">
      <c r="A24" s="153">
        <v>22</v>
      </c>
      <c r="B24" s="162" t="s">
        <v>93</v>
      </c>
      <c r="C24" s="153" t="s">
        <v>47</v>
      </c>
      <c r="D24" s="155" t="s">
        <v>94</v>
      </c>
      <c r="E24" s="155">
        <v>5000</v>
      </c>
      <c r="F24" s="156">
        <v>1</v>
      </c>
      <c r="G24" s="154">
        <f t="shared" si="0"/>
        <v>5000</v>
      </c>
    </row>
    <row r="25" spans="1:7" ht="60" x14ac:dyDescent="0.25">
      <c r="A25" s="150">
        <v>23</v>
      </c>
      <c r="B25" s="161" t="s">
        <v>98</v>
      </c>
      <c r="C25" s="153" t="s">
        <v>47</v>
      </c>
      <c r="D25" s="155" t="s">
        <v>99</v>
      </c>
      <c r="E25" s="155">
        <v>150</v>
      </c>
      <c r="F25" s="156">
        <v>39</v>
      </c>
      <c r="G25" s="154">
        <f t="shared" si="0"/>
        <v>5850</v>
      </c>
    </row>
    <row r="26" spans="1:7" ht="30" x14ac:dyDescent="0.25">
      <c r="A26" s="153">
        <v>24</v>
      </c>
      <c r="B26" s="161" t="s">
        <v>100</v>
      </c>
      <c r="C26" s="153" t="s">
        <v>47</v>
      </c>
      <c r="D26" s="155" t="s">
        <v>101</v>
      </c>
      <c r="E26" s="155">
        <v>700</v>
      </c>
      <c r="F26" s="156">
        <v>6</v>
      </c>
      <c r="G26" s="154">
        <f t="shared" si="0"/>
        <v>4200</v>
      </c>
    </row>
    <row r="27" spans="1:7" ht="45" x14ac:dyDescent="0.25">
      <c r="A27" s="150">
        <v>25</v>
      </c>
      <c r="B27" s="161" t="s">
        <v>102</v>
      </c>
      <c r="C27" s="153" t="s">
        <v>47</v>
      </c>
      <c r="D27" s="155" t="s">
        <v>103</v>
      </c>
      <c r="E27" s="155">
        <v>300</v>
      </c>
      <c r="F27" s="156">
        <v>106</v>
      </c>
      <c r="G27" s="154">
        <f t="shared" si="0"/>
        <v>31800</v>
      </c>
    </row>
    <row r="28" spans="1:7" ht="30" x14ac:dyDescent="0.25">
      <c r="A28" s="153">
        <v>26</v>
      </c>
      <c r="B28" s="161" t="s">
        <v>104</v>
      </c>
      <c r="C28" s="153" t="s">
        <v>47</v>
      </c>
      <c r="D28" s="155" t="s">
        <v>105</v>
      </c>
      <c r="E28" s="155">
        <v>1000</v>
      </c>
      <c r="F28" s="156">
        <v>5</v>
      </c>
      <c r="G28" s="154">
        <f t="shared" si="0"/>
        <v>5000</v>
      </c>
    </row>
    <row r="29" spans="1:7" ht="30" x14ac:dyDescent="0.25">
      <c r="A29" s="150">
        <v>27</v>
      </c>
      <c r="B29" s="163" t="s">
        <v>106</v>
      </c>
      <c r="C29" s="157" t="s">
        <v>47</v>
      </c>
      <c r="D29" s="158" t="s">
        <v>107</v>
      </c>
      <c r="E29" s="158">
        <v>1500</v>
      </c>
      <c r="F29" s="159">
        <v>9</v>
      </c>
      <c r="G29" s="160">
        <f>E29*F29</f>
        <v>13500</v>
      </c>
    </row>
    <row r="30" spans="1:7" ht="30" x14ac:dyDescent="0.25">
      <c r="A30" s="153">
        <v>28</v>
      </c>
      <c r="B30" s="153" t="s">
        <v>108</v>
      </c>
      <c r="C30" s="153" t="s">
        <v>47</v>
      </c>
      <c r="D30" s="153" t="s">
        <v>109</v>
      </c>
      <c r="E30" s="155">
        <v>2000</v>
      </c>
      <c r="F30" s="156">
        <v>1</v>
      </c>
      <c r="G30" s="154">
        <f t="shared" ref="G30:G56" si="1">E30*F30</f>
        <v>2000</v>
      </c>
    </row>
    <row r="31" spans="1:7" ht="60" x14ac:dyDescent="0.25">
      <c r="A31" s="157">
        <v>29</v>
      </c>
      <c r="B31" s="153" t="s">
        <v>110</v>
      </c>
      <c r="C31" s="153" t="s">
        <v>47</v>
      </c>
      <c r="D31" s="153" t="s">
        <v>111</v>
      </c>
      <c r="E31" s="155">
        <v>700</v>
      </c>
      <c r="F31" s="156">
        <v>1</v>
      </c>
      <c r="G31" s="154">
        <f t="shared" si="1"/>
        <v>700</v>
      </c>
    </row>
    <row r="32" spans="1:7" ht="45" x14ac:dyDescent="0.25">
      <c r="A32" s="157">
        <v>30</v>
      </c>
      <c r="B32" s="157" t="s">
        <v>112</v>
      </c>
      <c r="C32" s="157" t="s">
        <v>47</v>
      </c>
      <c r="D32" s="157" t="s">
        <v>113</v>
      </c>
      <c r="E32" s="155">
        <v>25000</v>
      </c>
      <c r="F32" s="159">
        <v>1</v>
      </c>
      <c r="G32" s="155">
        <f t="shared" si="1"/>
        <v>25000</v>
      </c>
    </row>
    <row r="33" spans="1:7" ht="30" x14ac:dyDescent="0.25">
      <c r="A33" s="157">
        <v>31</v>
      </c>
      <c r="B33" s="153" t="s">
        <v>114</v>
      </c>
      <c r="C33" s="153" t="s">
        <v>47</v>
      </c>
      <c r="D33" s="153" t="s">
        <v>115</v>
      </c>
      <c r="E33" s="155">
        <v>19300</v>
      </c>
      <c r="F33" s="156">
        <v>3</v>
      </c>
      <c r="G33" s="155">
        <f t="shared" si="1"/>
        <v>57900</v>
      </c>
    </row>
    <row r="34" spans="1:7" ht="30" x14ac:dyDescent="0.25">
      <c r="A34" s="156">
        <v>32</v>
      </c>
      <c r="B34" s="153" t="s">
        <v>116</v>
      </c>
      <c r="C34" s="156" t="s">
        <v>47</v>
      </c>
      <c r="D34" s="153" t="s">
        <v>117</v>
      </c>
      <c r="E34" s="155">
        <v>1500</v>
      </c>
      <c r="F34" s="156">
        <v>1</v>
      </c>
      <c r="G34" s="155">
        <f t="shared" si="1"/>
        <v>1500</v>
      </c>
    </row>
    <row r="35" spans="1:7" ht="60" x14ac:dyDescent="0.25">
      <c r="A35" s="157">
        <v>33</v>
      </c>
      <c r="B35" s="157" t="s">
        <v>118</v>
      </c>
      <c r="C35" s="157" t="s">
        <v>47</v>
      </c>
      <c r="D35" s="157" t="s">
        <v>119</v>
      </c>
      <c r="E35" s="155">
        <v>15000</v>
      </c>
      <c r="F35" s="156">
        <v>1</v>
      </c>
      <c r="G35" s="155">
        <f t="shared" si="1"/>
        <v>15000</v>
      </c>
    </row>
    <row r="36" spans="1:7" ht="30" x14ac:dyDescent="0.25">
      <c r="A36" s="157">
        <v>34</v>
      </c>
      <c r="B36" s="157" t="s">
        <v>120</v>
      </c>
      <c r="C36" s="157" t="s">
        <v>47</v>
      </c>
      <c r="D36" s="157" t="s">
        <v>121</v>
      </c>
      <c r="E36" s="155">
        <v>2000</v>
      </c>
      <c r="F36" s="159">
        <v>3</v>
      </c>
      <c r="G36" s="155">
        <f t="shared" si="1"/>
        <v>6000</v>
      </c>
    </row>
    <row r="37" spans="1:7" ht="30" x14ac:dyDescent="0.25">
      <c r="A37" s="157">
        <v>35</v>
      </c>
      <c r="B37" s="153" t="s">
        <v>122</v>
      </c>
      <c r="C37" s="153" t="s">
        <v>47</v>
      </c>
      <c r="D37" s="153" t="s">
        <v>123</v>
      </c>
      <c r="E37" s="155">
        <v>300</v>
      </c>
      <c r="F37" s="156">
        <v>2</v>
      </c>
      <c r="G37" s="154">
        <f t="shared" si="1"/>
        <v>600</v>
      </c>
    </row>
    <row r="38" spans="1:7" ht="30" x14ac:dyDescent="0.25">
      <c r="A38" s="156">
        <v>36</v>
      </c>
      <c r="B38" s="157" t="s">
        <v>124</v>
      </c>
      <c r="C38" s="156" t="s">
        <v>47</v>
      </c>
      <c r="D38" s="157" t="s">
        <v>125</v>
      </c>
      <c r="E38" s="155">
        <v>7000</v>
      </c>
      <c r="F38" s="156">
        <v>2</v>
      </c>
      <c r="G38" s="155">
        <f t="shared" si="1"/>
        <v>14000</v>
      </c>
    </row>
    <row r="39" spans="1:7" ht="60" x14ac:dyDescent="0.25">
      <c r="A39" s="157">
        <v>37</v>
      </c>
      <c r="B39" s="157" t="s">
        <v>126</v>
      </c>
      <c r="C39" s="157" t="s">
        <v>70</v>
      </c>
      <c r="D39" s="157" t="s">
        <v>127</v>
      </c>
      <c r="E39" s="155">
        <v>400</v>
      </c>
      <c r="F39" s="159">
        <v>28</v>
      </c>
      <c r="G39" s="155">
        <f t="shared" si="1"/>
        <v>11200</v>
      </c>
    </row>
    <row r="40" spans="1:7" ht="45" x14ac:dyDescent="0.25">
      <c r="A40" s="157">
        <v>38</v>
      </c>
      <c r="B40" s="153" t="s">
        <v>128</v>
      </c>
      <c r="C40" s="153" t="s">
        <v>47</v>
      </c>
      <c r="D40" s="153" t="s">
        <v>129</v>
      </c>
      <c r="E40" s="155">
        <v>600</v>
      </c>
      <c r="F40" s="156">
        <v>9</v>
      </c>
      <c r="G40" s="154">
        <f t="shared" si="1"/>
        <v>5400</v>
      </c>
    </row>
    <row r="41" spans="1:7" ht="45" x14ac:dyDescent="0.25">
      <c r="A41" s="156">
        <v>39</v>
      </c>
      <c r="B41" s="153" t="s">
        <v>130</v>
      </c>
      <c r="C41" s="156" t="s">
        <v>47</v>
      </c>
      <c r="D41" s="153" t="s">
        <v>131</v>
      </c>
      <c r="E41" s="155">
        <v>300</v>
      </c>
      <c r="F41" s="156">
        <v>1</v>
      </c>
      <c r="G41" s="155">
        <f t="shared" si="1"/>
        <v>300</v>
      </c>
    </row>
    <row r="42" spans="1:7" ht="45" x14ac:dyDescent="0.25">
      <c r="A42" s="157">
        <v>40</v>
      </c>
      <c r="B42" s="157" t="s">
        <v>132</v>
      </c>
      <c r="C42" s="157" t="s">
        <v>47</v>
      </c>
      <c r="D42" s="157" t="s">
        <v>133</v>
      </c>
      <c r="E42" s="155"/>
      <c r="F42" s="156">
        <v>4</v>
      </c>
      <c r="G42" s="155">
        <v>15000</v>
      </c>
    </row>
    <row r="43" spans="1:7" ht="30" x14ac:dyDescent="0.25">
      <c r="A43" s="157">
        <v>41</v>
      </c>
      <c r="B43" s="157" t="s">
        <v>134</v>
      </c>
      <c r="C43" s="157" t="s">
        <v>70</v>
      </c>
      <c r="D43" s="157" t="s">
        <v>135</v>
      </c>
      <c r="E43" s="155">
        <v>150</v>
      </c>
      <c r="F43" s="156">
        <v>50</v>
      </c>
      <c r="G43" s="155">
        <f t="shared" si="1"/>
        <v>7500</v>
      </c>
    </row>
    <row r="44" spans="1:7" ht="45" x14ac:dyDescent="0.25">
      <c r="A44" s="153">
        <v>42</v>
      </c>
      <c r="B44" s="153" t="s">
        <v>136</v>
      </c>
      <c r="C44" s="153" t="s">
        <v>47</v>
      </c>
      <c r="D44" s="153" t="s">
        <v>137</v>
      </c>
      <c r="E44" s="154">
        <v>800</v>
      </c>
      <c r="F44" s="153">
        <v>6</v>
      </c>
      <c r="G44" s="154">
        <f t="shared" si="1"/>
        <v>4800</v>
      </c>
    </row>
    <row r="45" spans="1:7" ht="30" x14ac:dyDescent="0.25">
      <c r="A45" s="157">
        <v>43</v>
      </c>
      <c r="B45" s="157" t="s">
        <v>138</v>
      </c>
      <c r="C45" s="157" t="s">
        <v>47</v>
      </c>
      <c r="D45" s="157" t="s">
        <v>139</v>
      </c>
      <c r="E45" s="158">
        <v>2000</v>
      </c>
      <c r="F45" s="159">
        <v>1</v>
      </c>
      <c r="G45" s="160">
        <f t="shared" si="1"/>
        <v>2000</v>
      </c>
    </row>
    <row r="46" spans="1:7" ht="30" x14ac:dyDescent="0.25">
      <c r="A46" s="157">
        <v>49</v>
      </c>
      <c r="B46" s="157" t="s">
        <v>140</v>
      </c>
      <c r="C46" s="157" t="s">
        <v>70</v>
      </c>
      <c r="D46" s="157" t="s">
        <v>141</v>
      </c>
      <c r="E46" s="155">
        <v>2000</v>
      </c>
      <c r="F46" s="159">
        <v>1</v>
      </c>
      <c r="G46" s="155">
        <f t="shared" si="1"/>
        <v>2000</v>
      </c>
    </row>
    <row r="47" spans="1:7" ht="45" x14ac:dyDescent="0.25">
      <c r="A47" s="157">
        <v>50</v>
      </c>
      <c r="B47" s="153" t="s">
        <v>142</v>
      </c>
      <c r="C47" s="153" t="s">
        <v>47</v>
      </c>
      <c r="D47" s="153" t="s">
        <v>143</v>
      </c>
      <c r="E47" s="155">
        <v>1500</v>
      </c>
      <c r="F47" s="156">
        <v>1</v>
      </c>
      <c r="G47" s="154">
        <f t="shared" si="1"/>
        <v>1500</v>
      </c>
    </row>
    <row r="48" spans="1:7" ht="30" x14ac:dyDescent="0.25">
      <c r="A48" s="157">
        <v>51</v>
      </c>
      <c r="B48" s="157" t="s">
        <v>144</v>
      </c>
      <c r="C48" s="157" t="s">
        <v>70</v>
      </c>
      <c r="D48" s="157" t="s">
        <v>145</v>
      </c>
      <c r="E48" s="155">
        <v>400</v>
      </c>
      <c r="F48" s="156">
        <v>6</v>
      </c>
      <c r="G48" s="155">
        <f t="shared" si="1"/>
        <v>2400</v>
      </c>
    </row>
    <row r="49" spans="1:7" ht="45" x14ac:dyDescent="0.25">
      <c r="A49" s="157">
        <v>52</v>
      </c>
      <c r="B49" s="157" t="s">
        <v>146</v>
      </c>
      <c r="C49" s="157" t="s">
        <v>47</v>
      </c>
      <c r="D49" s="157" t="s">
        <v>147</v>
      </c>
      <c r="E49" s="158">
        <v>44000</v>
      </c>
      <c r="F49" s="159">
        <v>1</v>
      </c>
      <c r="G49" s="160">
        <f t="shared" si="1"/>
        <v>44000</v>
      </c>
    </row>
    <row r="50" spans="1:7" ht="45" x14ac:dyDescent="0.25">
      <c r="A50" s="157">
        <v>53</v>
      </c>
      <c r="B50" s="157" t="s">
        <v>148</v>
      </c>
      <c r="C50" s="157" t="s">
        <v>47</v>
      </c>
      <c r="D50" s="157" t="s">
        <v>149</v>
      </c>
      <c r="E50" s="155">
        <v>2000</v>
      </c>
      <c r="F50" s="159">
        <v>1</v>
      </c>
      <c r="G50" s="155">
        <f t="shared" si="1"/>
        <v>2000</v>
      </c>
    </row>
    <row r="51" spans="1:7" ht="150" x14ac:dyDescent="0.25">
      <c r="A51" s="157">
        <v>54</v>
      </c>
      <c r="B51" s="153" t="s">
        <v>150</v>
      </c>
      <c r="C51" s="153" t="s">
        <v>47</v>
      </c>
      <c r="D51" s="153" t="s">
        <v>151</v>
      </c>
      <c r="E51" s="155">
        <v>46000</v>
      </c>
      <c r="F51" s="156">
        <v>1</v>
      </c>
      <c r="G51" s="154">
        <f t="shared" si="1"/>
        <v>46000</v>
      </c>
    </row>
    <row r="52" spans="1:7" ht="30" x14ac:dyDescent="0.25">
      <c r="A52" s="157">
        <v>55</v>
      </c>
      <c r="B52" s="153" t="s">
        <v>152</v>
      </c>
      <c r="C52" s="153" t="s">
        <v>70</v>
      </c>
      <c r="D52" s="153" t="s">
        <v>153</v>
      </c>
      <c r="E52" s="155">
        <v>500</v>
      </c>
      <c r="F52" s="156">
        <v>2</v>
      </c>
      <c r="G52" s="154">
        <f t="shared" si="1"/>
        <v>1000</v>
      </c>
    </row>
    <row r="53" spans="1:7" ht="30" x14ac:dyDescent="0.25">
      <c r="A53" s="157">
        <v>56</v>
      </c>
      <c r="B53" s="157" t="s">
        <v>154</v>
      </c>
      <c r="C53" s="157" t="s">
        <v>47</v>
      </c>
      <c r="D53" s="157" t="s">
        <v>155</v>
      </c>
      <c r="E53" s="155">
        <v>200</v>
      </c>
      <c r="F53" s="156">
        <v>5</v>
      </c>
      <c r="G53" s="155">
        <f t="shared" si="1"/>
        <v>1000</v>
      </c>
    </row>
    <row r="54" spans="1:7" ht="30" x14ac:dyDescent="0.25">
      <c r="A54" s="157">
        <v>57</v>
      </c>
      <c r="B54" s="157" t="s">
        <v>156</v>
      </c>
      <c r="C54" s="157" t="s">
        <v>47</v>
      </c>
      <c r="D54" s="157" t="s">
        <v>157</v>
      </c>
      <c r="E54" s="155">
        <v>3500</v>
      </c>
      <c r="F54" s="156">
        <v>1</v>
      </c>
      <c r="G54" s="155">
        <f t="shared" si="1"/>
        <v>3500</v>
      </c>
    </row>
    <row r="55" spans="1:7" ht="30" x14ac:dyDescent="0.25">
      <c r="A55" s="153">
        <v>58</v>
      </c>
      <c r="B55" s="153" t="s">
        <v>158</v>
      </c>
      <c r="C55" s="153" t="s">
        <v>70</v>
      </c>
      <c r="D55" s="153" t="s">
        <v>159</v>
      </c>
      <c r="E55" s="154">
        <v>400</v>
      </c>
      <c r="F55" s="153">
        <v>1</v>
      </c>
      <c r="G55" s="154">
        <f t="shared" si="1"/>
        <v>400</v>
      </c>
    </row>
    <row r="56" spans="1:7" ht="45" x14ac:dyDescent="0.25">
      <c r="A56" s="157">
        <v>59</v>
      </c>
      <c r="B56" s="157" t="s">
        <v>160</v>
      </c>
      <c r="C56" s="157" t="s">
        <v>59</v>
      </c>
      <c r="D56" s="157" t="s">
        <v>161</v>
      </c>
      <c r="E56" s="155">
        <v>1200</v>
      </c>
      <c r="F56" s="156">
        <v>1</v>
      </c>
      <c r="G56" s="155">
        <f t="shared" si="1"/>
        <v>1200</v>
      </c>
    </row>
    <row r="57" spans="1:7" x14ac:dyDescent="0.25">
      <c r="E57" s="164"/>
      <c r="F57" s="165"/>
      <c r="G57" s="164"/>
    </row>
    <row r="58" spans="1:7" x14ac:dyDescent="0.25">
      <c r="E58" s="164"/>
      <c r="F58" s="165"/>
      <c r="G58" s="164"/>
    </row>
    <row r="59" spans="1:7" x14ac:dyDescent="0.25">
      <c r="E59" s="164"/>
      <c r="F59" s="165"/>
      <c r="G59" s="164"/>
    </row>
    <row r="60" spans="1:7" x14ac:dyDescent="0.25">
      <c r="E60" s="164"/>
      <c r="F60" s="165"/>
      <c r="G60" s="164"/>
    </row>
    <row r="61" spans="1:7" x14ac:dyDescent="0.25">
      <c r="E61" s="164"/>
      <c r="F61" s="165"/>
      <c r="G61" s="164"/>
    </row>
    <row r="62" spans="1:7" x14ac:dyDescent="0.25">
      <c r="E62" s="164"/>
      <c r="F62" s="165"/>
      <c r="G62" s="164"/>
    </row>
    <row r="63" spans="1:7" x14ac:dyDescent="0.25">
      <c r="E63" s="164"/>
      <c r="F63" s="165"/>
      <c r="G63" s="164"/>
    </row>
    <row r="64" spans="1:7" x14ac:dyDescent="0.25">
      <c r="E64" s="164"/>
      <c r="F64" s="165"/>
      <c r="G64" s="164"/>
    </row>
    <row r="65" spans="5:7" x14ac:dyDescent="0.25">
      <c r="E65" s="164"/>
      <c r="F65" s="165"/>
      <c r="G65" s="164"/>
    </row>
    <row r="66" spans="5:7" x14ac:dyDescent="0.25">
      <c r="E66" s="164"/>
      <c r="F66" s="165"/>
      <c r="G66" s="164"/>
    </row>
    <row r="67" spans="5:7" x14ac:dyDescent="0.25">
      <c r="E67" s="166"/>
      <c r="G67" s="166"/>
    </row>
    <row r="68" spans="5:7" x14ac:dyDescent="0.25">
      <c r="E68" s="166"/>
      <c r="G68" s="166"/>
    </row>
    <row r="69" spans="5:7" x14ac:dyDescent="0.25">
      <c r="E69" s="166"/>
      <c r="G69" s="166"/>
    </row>
    <row r="70" spans="5:7" x14ac:dyDescent="0.25">
      <c r="E70" s="166"/>
      <c r="G70" s="166"/>
    </row>
    <row r="71" spans="5:7" x14ac:dyDescent="0.25">
      <c r="E71" s="166"/>
      <c r="G71" s="166"/>
    </row>
    <row r="72" spans="5:7" x14ac:dyDescent="0.25">
      <c r="E72" s="166"/>
      <c r="G72" s="166"/>
    </row>
    <row r="73" spans="5:7" x14ac:dyDescent="0.25">
      <c r="E73" s="166"/>
      <c r="G73" s="166"/>
    </row>
    <row r="74" spans="5:7" x14ac:dyDescent="0.25">
      <c r="E74" s="166"/>
      <c r="G74" s="166"/>
    </row>
    <row r="75" spans="5:7" x14ac:dyDescent="0.25">
      <c r="E75" s="166"/>
      <c r="G75" s="166"/>
    </row>
    <row r="76" spans="5:7" x14ac:dyDescent="0.25">
      <c r="E76" s="166"/>
      <c r="G76" s="166"/>
    </row>
    <row r="77" spans="5:7" x14ac:dyDescent="0.25">
      <c r="E77" s="166"/>
      <c r="G77" s="166"/>
    </row>
    <row r="78" spans="5:7" x14ac:dyDescent="0.25">
      <c r="E78" s="166"/>
      <c r="G78" s="166"/>
    </row>
    <row r="79" spans="5:7" x14ac:dyDescent="0.25">
      <c r="E79" s="166"/>
      <c r="G79" s="166"/>
    </row>
    <row r="80" spans="5:7" x14ac:dyDescent="0.25">
      <c r="E80" s="166"/>
      <c r="G80" s="166"/>
    </row>
    <row r="81" spans="5:7" x14ac:dyDescent="0.25">
      <c r="E81" s="166"/>
      <c r="G81" s="166"/>
    </row>
    <row r="82" spans="5:7" x14ac:dyDescent="0.25">
      <c r="E82" s="166"/>
      <c r="G82" s="166"/>
    </row>
    <row r="83" spans="5:7" x14ac:dyDescent="0.25">
      <c r="E83" s="166"/>
      <c r="G83" s="166"/>
    </row>
    <row r="84" spans="5:7" x14ac:dyDescent="0.25">
      <c r="E84" s="166"/>
      <c r="G84" s="166"/>
    </row>
    <row r="85" spans="5:7" x14ac:dyDescent="0.25">
      <c r="E85" s="166"/>
      <c r="G85" s="166"/>
    </row>
    <row r="86" spans="5:7" x14ac:dyDescent="0.25">
      <c r="E86" s="166"/>
      <c r="G86" s="166"/>
    </row>
    <row r="87" spans="5:7" x14ac:dyDescent="0.25">
      <c r="E87" s="166"/>
      <c r="G87" s="166"/>
    </row>
    <row r="88" spans="5:7" x14ac:dyDescent="0.25">
      <c r="E88" s="166"/>
      <c r="G88" s="166"/>
    </row>
    <row r="89" spans="5:7" x14ac:dyDescent="0.25">
      <c r="E89" s="166"/>
      <c r="G89" s="166"/>
    </row>
    <row r="90" spans="5:7" x14ac:dyDescent="0.25">
      <c r="E90" s="166"/>
      <c r="G90" s="166"/>
    </row>
    <row r="91" spans="5:7" x14ac:dyDescent="0.25">
      <c r="E91" s="166"/>
      <c r="G91" s="166"/>
    </row>
    <row r="92" spans="5:7" x14ac:dyDescent="0.25">
      <c r="E92" s="166"/>
      <c r="G92" s="166"/>
    </row>
    <row r="93" spans="5:7" x14ac:dyDescent="0.25">
      <c r="E93" s="166"/>
      <c r="G93" s="166"/>
    </row>
    <row r="94" spans="5:7" x14ac:dyDescent="0.25">
      <c r="E94" s="166"/>
      <c r="G94" s="166"/>
    </row>
    <row r="95" spans="5:7" x14ac:dyDescent="0.25">
      <c r="E95" s="166"/>
      <c r="G95" s="166"/>
    </row>
    <row r="96" spans="5:7" x14ac:dyDescent="0.25">
      <c r="E96" s="166"/>
      <c r="G96" s="166"/>
    </row>
    <row r="97" spans="5:7" x14ac:dyDescent="0.25">
      <c r="E97" s="166"/>
      <c r="G97" s="166"/>
    </row>
    <row r="98" spans="5:7" x14ac:dyDescent="0.25">
      <c r="E98" s="166"/>
      <c r="G98" s="166"/>
    </row>
    <row r="99" spans="5:7" x14ac:dyDescent="0.25">
      <c r="E99" s="166"/>
      <c r="G99" s="166"/>
    </row>
    <row r="100" spans="5:7" x14ac:dyDescent="0.25">
      <c r="E100" s="166"/>
      <c r="G100" s="166"/>
    </row>
    <row r="101" spans="5:7" x14ac:dyDescent="0.25">
      <c r="E101" s="166"/>
      <c r="G101" s="166"/>
    </row>
    <row r="102" spans="5:7" x14ac:dyDescent="0.25">
      <c r="E102" s="166"/>
      <c r="G102" s="166"/>
    </row>
    <row r="103" spans="5:7" x14ac:dyDescent="0.25">
      <c r="E103" s="166"/>
      <c r="G103" s="166"/>
    </row>
    <row r="104" spans="5:7" x14ac:dyDescent="0.25">
      <c r="E104" s="166"/>
      <c r="G104" s="166"/>
    </row>
    <row r="105" spans="5:7" x14ac:dyDescent="0.25">
      <c r="E105" s="166"/>
      <c r="G105" s="166"/>
    </row>
    <row r="106" spans="5:7" x14ac:dyDescent="0.25">
      <c r="E106" s="166"/>
      <c r="G106" s="166"/>
    </row>
    <row r="107" spans="5:7" x14ac:dyDescent="0.25">
      <c r="E107" s="166"/>
      <c r="G107" s="166"/>
    </row>
    <row r="108" spans="5:7" x14ac:dyDescent="0.25">
      <c r="E108" s="166"/>
      <c r="G108" s="166"/>
    </row>
    <row r="109" spans="5:7" x14ac:dyDescent="0.25">
      <c r="E109" s="166"/>
      <c r="G109" s="166"/>
    </row>
    <row r="110" spans="5:7" x14ac:dyDescent="0.25">
      <c r="E110" s="166"/>
      <c r="G110" s="166"/>
    </row>
    <row r="111" spans="5:7" x14ac:dyDescent="0.25">
      <c r="E111" s="166"/>
      <c r="G111" s="166"/>
    </row>
    <row r="112" spans="5:7" x14ac:dyDescent="0.25">
      <c r="E112" s="166"/>
      <c r="G112" s="166"/>
    </row>
    <row r="113" spans="5:7" x14ac:dyDescent="0.25">
      <c r="E113" s="166"/>
      <c r="G113" s="166"/>
    </row>
    <row r="114" spans="5:7" x14ac:dyDescent="0.25">
      <c r="E114" s="166"/>
      <c r="G114" s="166"/>
    </row>
    <row r="115" spans="5:7" x14ac:dyDescent="0.25">
      <c r="E115" s="166"/>
      <c r="G115" s="166"/>
    </row>
    <row r="116" spans="5:7" x14ac:dyDescent="0.25">
      <c r="E116" s="166"/>
      <c r="G116" s="166"/>
    </row>
    <row r="117" spans="5:7" x14ac:dyDescent="0.25">
      <c r="E117" s="166"/>
      <c r="G117" s="166"/>
    </row>
    <row r="118" spans="5:7" x14ac:dyDescent="0.25">
      <c r="E118" s="166"/>
      <c r="G118" s="166"/>
    </row>
    <row r="119" spans="5:7" x14ac:dyDescent="0.25">
      <c r="E119" s="166"/>
      <c r="G119" s="166"/>
    </row>
    <row r="120" spans="5:7" x14ac:dyDescent="0.25">
      <c r="E120" s="166"/>
      <c r="G120" s="166"/>
    </row>
    <row r="121" spans="5:7" x14ac:dyDescent="0.25">
      <c r="E121" s="166"/>
      <c r="G121" s="166"/>
    </row>
    <row r="122" spans="5:7" x14ac:dyDescent="0.25">
      <c r="E122" s="166"/>
      <c r="G122" s="166"/>
    </row>
    <row r="123" spans="5:7" x14ac:dyDescent="0.25">
      <c r="E123" s="166"/>
      <c r="G123" s="166"/>
    </row>
    <row r="124" spans="5:7" x14ac:dyDescent="0.25">
      <c r="E124" s="166"/>
      <c r="G124" s="166"/>
    </row>
    <row r="125" spans="5:7" x14ac:dyDescent="0.25">
      <c r="E125" s="166"/>
      <c r="G125" s="166"/>
    </row>
    <row r="126" spans="5:7" x14ac:dyDescent="0.25">
      <c r="E126" s="166"/>
      <c r="G126" s="166"/>
    </row>
    <row r="127" spans="5:7" x14ac:dyDescent="0.25">
      <c r="E127" s="166"/>
      <c r="G127" s="166"/>
    </row>
    <row r="128" spans="5:7" x14ac:dyDescent="0.25">
      <c r="E128" s="166"/>
      <c r="G128" s="166"/>
    </row>
    <row r="129" spans="5:7" x14ac:dyDescent="0.25">
      <c r="E129" s="166"/>
      <c r="G129" s="166"/>
    </row>
    <row r="130" spans="5:7" x14ac:dyDescent="0.25">
      <c r="E130" s="166"/>
      <c r="G130" s="166"/>
    </row>
    <row r="131" spans="5:7" x14ac:dyDescent="0.25">
      <c r="E131" s="166"/>
      <c r="G131" s="166"/>
    </row>
    <row r="132" spans="5:7" x14ac:dyDescent="0.25">
      <c r="E132" s="166"/>
      <c r="G132" s="166"/>
    </row>
    <row r="133" spans="5:7" x14ac:dyDescent="0.25">
      <c r="E133" s="166"/>
      <c r="G133" s="166"/>
    </row>
    <row r="134" spans="5:7" x14ac:dyDescent="0.25">
      <c r="E134" s="166"/>
      <c r="G134" s="166"/>
    </row>
    <row r="135" spans="5:7" x14ac:dyDescent="0.25">
      <c r="E135" s="166"/>
      <c r="G135" s="166"/>
    </row>
    <row r="136" spans="5:7" x14ac:dyDescent="0.25">
      <c r="E136" s="166"/>
      <c r="G136" s="166"/>
    </row>
    <row r="137" spans="5:7" x14ac:dyDescent="0.25">
      <c r="E137" s="166"/>
      <c r="G137" s="166"/>
    </row>
    <row r="138" spans="5:7" x14ac:dyDescent="0.25">
      <c r="E138" s="166"/>
      <c r="G138" s="166"/>
    </row>
    <row r="139" spans="5:7" x14ac:dyDescent="0.25">
      <c r="E139" s="166"/>
      <c r="G139" s="166"/>
    </row>
    <row r="140" spans="5:7" x14ac:dyDescent="0.25">
      <c r="E140" s="166"/>
      <c r="G140" s="166"/>
    </row>
    <row r="141" spans="5:7" x14ac:dyDescent="0.25">
      <c r="E141" s="166"/>
      <c r="G141" s="166"/>
    </row>
    <row r="142" spans="5:7" x14ac:dyDescent="0.25">
      <c r="E142" s="166"/>
      <c r="G142" s="166"/>
    </row>
    <row r="143" spans="5:7" x14ac:dyDescent="0.25">
      <c r="E143" s="166"/>
      <c r="G143" s="166"/>
    </row>
    <row r="144" spans="5:7" x14ac:dyDescent="0.25">
      <c r="E144" s="166"/>
      <c r="G144" s="166"/>
    </row>
    <row r="145" spans="5:7" x14ac:dyDescent="0.25">
      <c r="E145" s="166"/>
      <c r="G145" s="166"/>
    </row>
    <row r="146" spans="5:7" x14ac:dyDescent="0.25">
      <c r="E146" s="166"/>
      <c r="G146" s="166"/>
    </row>
    <row r="147" spans="5:7" x14ac:dyDescent="0.25">
      <c r="E147" s="166"/>
      <c r="G147" s="166"/>
    </row>
    <row r="148" spans="5:7" x14ac:dyDescent="0.25">
      <c r="E148" s="166"/>
      <c r="G148" s="166"/>
    </row>
    <row r="149" spans="5:7" x14ac:dyDescent="0.25">
      <c r="E149" s="166"/>
      <c r="G149" s="166"/>
    </row>
    <row r="150" spans="5:7" x14ac:dyDescent="0.25">
      <c r="E150" s="166"/>
      <c r="G150" s="166"/>
    </row>
    <row r="151" spans="5:7" x14ac:dyDescent="0.25">
      <c r="E151" s="166"/>
      <c r="G151" s="166"/>
    </row>
    <row r="152" spans="5:7" x14ac:dyDescent="0.25">
      <c r="E152" s="166"/>
      <c r="G152" s="166"/>
    </row>
    <row r="153" spans="5:7" x14ac:dyDescent="0.25">
      <c r="E153" s="166"/>
      <c r="G153" s="166"/>
    </row>
    <row r="154" spans="5:7" x14ac:dyDescent="0.25">
      <c r="E154" s="166"/>
      <c r="G154" s="166"/>
    </row>
    <row r="155" spans="5:7" x14ac:dyDescent="0.25">
      <c r="E155" s="166"/>
      <c r="G155" s="166"/>
    </row>
    <row r="156" spans="5:7" x14ac:dyDescent="0.25">
      <c r="E156" s="166"/>
      <c r="G156" s="166"/>
    </row>
    <row r="157" spans="5:7" x14ac:dyDescent="0.25">
      <c r="E157" s="166"/>
      <c r="G157" s="166"/>
    </row>
    <row r="158" spans="5:7" x14ac:dyDescent="0.25">
      <c r="E158" s="166"/>
      <c r="G158" s="166"/>
    </row>
    <row r="159" spans="5:7" x14ac:dyDescent="0.25">
      <c r="E159" s="166"/>
      <c r="G159" s="166"/>
    </row>
    <row r="160" spans="5:7" x14ac:dyDescent="0.25">
      <c r="E160" s="166"/>
      <c r="G160" s="166"/>
    </row>
    <row r="161" spans="5:7" x14ac:dyDescent="0.25">
      <c r="E161" s="166"/>
      <c r="G161" s="166"/>
    </row>
    <row r="162" spans="5:7" x14ac:dyDescent="0.25">
      <c r="E162" s="166"/>
      <c r="G162" s="166"/>
    </row>
    <row r="163" spans="5:7" x14ac:dyDescent="0.25">
      <c r="E163" s="166"/>
      <c r="G163" s="166"/>
    </row>
    <row r="164" spans="5:7" x14ac:dyDescent="0.25">
      <c r="E164" s="166"/>
      <c r="G164" s="166"/>
    </row>
    <row r="165" spans="5:7" x14ac:dyDescent="0.25">
      <c r="E165" s="166"/>
      <c r="G165" s="166"/>
    </row>
    <row r="166" spans="5:7" x14ac:dyDescent="0.25">
      <c r="E166" s="166"/>
      <c r="G166" s="166"/>
    </row>
    <row r="167" spans="5:7" x14ac:dyDescent="0.25">
      <c r="E167" s="166"/>
      <c r="G167" s="166"/>
    </row>
    <row r="168" spans="5:7" x14ac:dyDescent="0.25">
      <c r="E168" s="166"/>
      <c r="G168" s="166"/>
    </row>
    <row r="169" spans="5:7" x14ac:dyDescent="0.25">
      <c r="E169" s="166"/>
      <c r="G169" s="166"/>
    </row>
    <row r="170" spans="5:7" x14ac:dyDescent="0.25">
      <c r="E170" s="166"/>
      <c r="G170" s="166"/>
    </row>
    <row r="171" spans="5:7" x14ac:dyDescent="0.25">
      <c r="E171" s="166"/>
      <c r="G171" s="166"/>
    </row>
    <row r="172" spans="5:7" x14ac:dyDescent="0.25">
      <c r="E172" s="166"/>
      <c r="G172" s="166"/>
    </row>
    <row r="173" spans="5:7" x14ac:dyDescent="0.25">
      <c r="E173" s="166"/>
      <c r="G173" s="166"/>
    </row>
    <row r="174" spans="5:7" x14ac:dyDescent="0.25">
      <c r="E174" s="166"/>
      <c r="G174" s="166"/>
    </row>
    <row r="175" spans="5:7" x14ac:dyDescent="0.25">
      <c r="E175" s="166"/>
      <c r="G175" s="166"/>
    </row>
    <row r="176" spans="5:7" x14ac:dyDescent="0.25">
      <c r="E176" s="166"/>
      <c r="G176" s="166"/>
    </row>
    <row r="177" spans="5:7" x14ac:dyDescent="0.25">
      <c r="E177" s="166"/>
      <c r="G177" s="166"/>
    </row>
    <row r="178" spans="5:7" x14ac:dyDescent="0.25">
      <c r="E178" s="166"/>
      <c r="G178" s="166"/>
    </row>
    <row r="179" spans="5:7" x14ac:dyDescent="0.25">
      <c r="E179" s="166"/>
      <c r="G179" s="166"/>
    </row>
    <row r="180" spans="5:7" x14ac:dyDescent="0.25">
      <c r="E180" s="166"/>
      <c r="G180" s="166"/>
    </row>
    <row r="181" spans="5:7" x14ac:dyDescent="0.25">
      <c r="E181" s="166"/>
    </row>
    <row r="182" spans="5:7" x14ac:dyDescent="0.25">
      <c r="E182" s="166"/>
    </row>
    <row r="183" spans="5:7" x14ac:dyDescent="0.25">
      <c r="E183" s="166"/>
    </row>
    <row r="184" spans="5:7" x14ac:dyDescent="0.25">
      <c r="E184" s="166"/>
    </row>
    <row r="185" spans="5:7" x14ac:dyDescent="0.25">
      <c r="E185" s="166"/>
    </row>
    <row r="186" spans="5:7" x14ac:dyDescent="0.25">
      <c r="E186" s="166"/>
    </row>
    <row r="187" spans="5:7" x14ac:dyDescent="0.25">
      <c r="E187" s="166"/>
    </row>
    <row r="188" spans="5:7" x14ac:dyDescent="0.25">
      <c r="E188" s="166"/>
    </row>
    <row r="189" spans="5:7" x14ac:dyDescent="0.25">
      <c r="E189" s="166"/>
    </row>
    <row r="190" spans="5:7" x14ac:dyDescent="0.25">
      <c r="E190" s="166"/>
    </row>
  </sheetData>
  <mergeCells count="1">
    <mergeCell ref="A1:G1"/>
  </mergeCells>
  <pageMargins left="0.7" right="0.7" top="0.29166666666666669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МКД</vt:lpstr>
      <vt:lpstr>ТР 2021г</vt:lpstr>
      <vt:lpstr>МКД!Область_печати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Svetlana</cp:lastModifiedBy>
  <cp:revision/>
  <cp:lastPrinted>2022-03-24T15:25:11Z</cp:lastPrinted>
  <dcterms:created xsi:type="dcterms:W3CDTF">2020-02-13T12:53:48Z</dcterms:created>
  <dcterms:modified xsi:type="dcterms:W3CDTF">2022-03-29T13:55:46Z</dcterms:modified>
</cp:coreProperties>
</file>